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pokorna\Desktop\"/>
    </mc:Choice>
  </mc:AlternateContent>
  <xr:revisionPtr revIDLastSave="0" documentId="8_{5A574F3D-57E4-43CC-ABA8-2D3954EA5929}" xr6:coauthVersionLast="36" xr6:coauthVersionMax="36" xr10:uidLastSave="{00000000-0000-0000-0000-000000000000}"/>
  <bookViews>
    <workbookView xWindow="0" yWindow="0" windowWidth="23040" windowHeight="10380" xr2:uid="{00000000-000D-0000-FFFF-FFFF00000000}"/>
  </bookViews>
  <sheets>
    <sheet name="Rekapitulace stavby" sheetId="1" r:id="rId1"/>
    <sheet name="Z001 - Obnova nátěru stře..." sheetId="2" r:id="rId2"/>
  </sheets>
  <definedNames>
    <definedName name="_xlnm._FilterDatabase" localSheetId="1" hidden="1">'Z001 - Obnova nátěru stře...'!$C$121:$K$151</definedName>
    <definedName name="_xlnm.Print_Titles" localSheetId="0">'Rekapitulace stavby'!$92:$92</definedName>
    <definedName name="_xlnm.Print_Titles" localSheetId="1">'Z001 - Obnova nátěru stře...'!$121:$121</definedName>
    <definedName name="_xlnm.Print_Area" localSheetId="0">'Rekapitulace stavby'!$D$4:$AO$76,'Rekapitulace stavby'!$C$82:$AQ$96</definedName>
    <definedName name="_xlnm.Print_Area" localSheetId="1">'Z001 - Obnova nátěru stře...'!$C$4:$J$76,'Z001 - Obnova nátěru stře...'!$C$82:$J$103,'Z001 - Obnova nátěru stře...'!$C$109:$J$151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92" i="2"/>
  <c r="J23" i="2"/>
  <c r="J21" i="2"/>
  <c r="E21" i="2"/>
  <c r="J118" i="2"/>
  <c r="J20" i="2"/>
  <c r="J18" i="2"/>
  <c r="E18" i="2"/>
  <c r="F119" i="2" s="1"/>
  <c r="J17" i="2"/>
  <c r="J15" i="2"/>
  <c r="E15" i="2"/>
  <c r="F118" i="2"/>
  <c r="J14" i="2"/>
  <c r="J12" i="2"/>
  <c r="J116" i="2"/>
  <c r="E7" i="2"/>
  <c r="E85" i="2"/>
  <c r="L90" i="1"/>
  <c r="AM90" i="1"/>
  <c r="AM89" i="1"/>
  <c r="L89" i="1"/>
  <c r="AM87" i="1"/>
  <c r="L87" i="1"/>
  <c r="L85" i="1"/>
  <c r="L84" i="1"/>
  <c r="J151" i="2"/>
  <c r="BK142" i="2"/>
  <c r="J129" i="2"/>
  <c r="BK149" i="2"/>
  <c r="BK136" i="2"/>
  <c r="J132" i="2"/>
  <c r="J125" i="2"/>
  <c r="BK135" i="2"/>
  <c r="BK146" i="2"/>
  <c r="J137" i="2"/>
  <c r="J126" i="2"/>
  <c r="BK150" i="2"/>
  <c r="BK140" i="2"/>
  <c r="J130" i="2"/>
  <c r="J140" i="2"/>
  <c r="J147" i="2"/>
  <c r="J139" i="2"/>
  <c r="J133" i="2"/>
  <c r="J128" i="2"/>
  <c r="BK147" i="2"/>
  <c r="BK137" i="2"/>
  <c r="BK128" i="2"/>
  <c r="J142" i="2"/>
  <c r="J148" i="2"/>
  <c r="J141" i="2"/>
  <c r="BK130" i="2"/>
  <c r="AS94" i="1"/>
  <c r="BK148" i="2"/>
  <c r="J135" i="2"/>
  <c r="BK127" i="2"/>
  <c r="J145" i="2"/>
  <c r="BK125" i="2"/>
  <c r="J150" i="2"/>
  <c r="BK145" i="2"/>
  <c r="BK132" i="2"/>
  <c r="BK151" i="2"/>
  <c r="J146" i="2"/>
  <c r="BK133" i="2"/>
  <c r="BK126" i="2"/>
  <c r="BK134" i="2"/>
  <c r="J149" i="2"/>
  <c r="J136" i="2"/>
  <c r="J127" i="2"/>
  <c r="BK141" i="2"/>
  <c r="J134" i="2"/>
  <c r="BK129" i="2"/>
  <c r="BK139" i="2"/>
  <c r="R124" i="2" l="1"/>
  <c r="T131" i="2"/>
  <c r="BK124" i="2"/>
  <c r="J124" i="2"/>
  <c r="J98" i="2"/>
  <c r="BK131" i="2"/>
  <c r="J131" i="2"/>
  <c r="J99" i="2"/>
  <c r="BK138" i="2"/>
  <c r="J138" i="2"/>
  <c r="J100" i="2"/>
  <c r="T124" i="2"/>
  <c r="P138" i="2"/>
  <c r="P144" i="2"/>
  <c r="P143" i="2"/>
  <c r="P124" i="2"/>
  <c r="P131" i="2"/>
  <c r="T138" i="2"/>
  <c r="R144" i="2"/>
  <c r="R143" i="2"/>
  <c r="R131" i="2"/>
  <c r="R138" i="2"/>
  <c r="BK144" i="2"/>
  <c r="J144" i="2"/>
  <c r="J102" i="2" s="1"/>
  <c r="T144" i="2"/>
  <c r="T143" i="2"/>
  <c r="J89" i="2"/>
  <c r="J91" i="2"/>
  <c r="E112" i="2"/>
  <c r="J119" i="2"/>
  <c r="BE128" i="2"/>
  <c r="BE129" i="2"/>
  <c r="BE136" i="2"/>
  <c r="BE142" i="2"/>
  <c r="BE146" i="2"/>
  <c r="BE148" i="2"/>
  <c r="F91" i="2"/>
  <c r="F92" i="2"/>
  <c r="BE125" i="2"/>
  <c r="BE126" i="2"/>
  <c r="BE127" i="2"/>
  <c r="BE130" i="2"/>
  <c r="BE132" i="2"/>
  <c r="BE134" i="2"/>
  <c r="BE135" i="2"/>
  <c r="BE149" i="2"/>
  <c r="BE150" i="2"/>
  <c r="BE151" i="2"/>
  <c r="BE133" i="2"/>
  <c r="BE137" i="2"/>
  <c r="BE139" i="2"/>
  <c r="BE140" i="2"/>
  <c r="BE141" i="2"/>
  <c r="BE145" i="2"/>
  <c r="BE147" i="2"/>
  <c r="F34" i="2"/>
  <c r="BA95" i="1"/>
  <c r="BA94" i="1"/>
  <c r="W30" i="1"/>
  <c r="J34" i="2"/>
  <c r="AW95" i="1"/>
  <c r="F36" i="2"/>
  <c r="BC95" i="1"/>
  <c r="BC94" i="1"/>
  <c r="AY94" i="1" s="1"/>
  <c r="F35" i="2"/>
  <c r="BB95" i="1"/>
  <c r="BB94" i="1"/>
  <c r="W31" i="1"/>
  <c r="F37" i="2"/>
  <c r="BD95" i="1"/>
  <c r="BD94" i="1" s="1"/>
  <c r="W33" i="1" s="1"/>
  <c r="T123" i="2" l="1"/>
  <c r="T122" i="2"/>
  <c r="P123" i="2"/>
  <c r="P122" i="2"/>
  <c r="AU95" i="1"/>
  <c r="R123" i="2"/>
  <c r="R122" i="2"/>
  <c r="BK143" i="2"/>
  <c r="J143" i="2"/>
  <c r="J101" i="2"/>
  <c r="BK123" i="2"/>
  <c r="J123" i="2"/>
  <c r="J97" i="2" s="1"/>
  <c r="W32" i="1"/>
  <c r="J33" i="2"/>
  <c r="AV95" i="1"/>
  <c r="AT95" i="1"/>
  <c r="AU94" i="1"/>
  <c r="AW94" i="1"/>
  <c r="AK30" i="1"/>
  <c r="AX94" i="1"/>
  <c r="F33" i="2"/>
  <c r="AZ95" i="1"/>
  <c r="AZ94" i="1"/>
  <c r="AV94" i="1" s="1"/>
  <c r="AK29" i="1" s="1"/>
  <c r="BK122" i="2" l="1"/>
  <c r="J122" i="2"/>
  <c r="J30" i="2"/>
  <c r="AG95" i="1"/>
  <c r="AG94" i="1"/>
  <c r="AK26" i="1"/>
  <c r="AK35" i="1"/>
  <c r="W29" i="1"/>
  <c r="AT94" i="1"/>
  <c r="AN94" i="1"/>
  <c r="J39" i="2" l="1"/>
  <c r="J96" i="2"/>
  <c r="AN95" i="1"/>
</calcChain>
</file>

<file path=xl/sharedStrings.xml><?xml version="1.0" encoding="utf-8"?>
<sst xmlns="http://schemas.openxmlformats.org/spreadsheetml/2006/main" count="607" uniqueCount="205">
  <si>
    <t>Export Komplet</t>
  </si>
  <si>
    <t/>
  </si>
  <si>
    <t>2.0</t>
  </si>
  <si>
    <t>ZAMOK</t>
  </si>
  <si>
    <t>False</t>
  </si>
  <si>
    <t>{851d5b1b-9c41-445a-ab11-369fc4030d39}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</si>
  <si>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</si>
  <si>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</si>
  <si>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</si>
  <si>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</si>
  <si>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</si>
  <si>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</si>
  <si>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</si>
  <si>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</si>
  <si>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</si>
  <si>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</si>
  <si>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</si>
  <si>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nátěru střechy a parapetů a rekonstrukce okapového systému budovy GVM</t>
  </si>
  <si>
    <t>KSO:</t>
  </si>
  <si>
    <t>CC-CZ:</t>
  </si>
  <si>
    <t>Místo:</t>
  </si>
  <si>
    <t>Gymnázium Velké Meziříčí, Sokolovská 235/27, 594 0</t>
  </si>
  <si>
    <t>Datum:</t>
  </si>
  <si>
    <t>23. 9. 2024</t>
  </si>
  <si>
    <t>Zadavatel:</t>
  </si>
  <si>
    <t>IČ:</t>
  </si>
  <si>
    <t>70890749</t>
  </si>
  <si>
    <t>Kraj Vysočina, Žižkova 1882/57, 586 01 Jihlava</t>
  </si>
  <si>
    <t>DIČ:</t>
  </si>
  <si>
    <t>CZ70890749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</si>
  <si>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</si>
  <si>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</si>
  <si>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</si>
  <si>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</si>
  <si>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</si>
  <si>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</si>
  <si>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</si>
  <si>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</si>
  <si>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</si>
  <si>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</si>
  <si>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</si>
  <si>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</si>
  <si>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</si>
  <si>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</si>
  <si>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</si>
  <si>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</si>
  <si>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</si>
  <si>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</si>
  <si>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</si>
  <si>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</si>
  <si>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</si>
  <si>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</si>
  <si>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</si>
  <si>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</si>
  <si>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</si>
  <si>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</si>
  <si>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</si>
  <si>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</si>
  <si>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</si>
  <si>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</si>
  <si>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</si>
  <si>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</si>
  <si>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</si>
  <si>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</si>
  <si>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</si>
  <si>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</si>
  <si>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</si>
  <si>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</si>
  <si>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</si>
  <si>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</si>
  <si>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</si>
  <si>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</si>
  <si>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</si>
  <si>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</si>
  <si>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</si>
  <si>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</si>
  <si>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</si>
  <si>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</si>
  <si>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</si>
  <si>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</si>
  <si>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</si>
  <si>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</si>
  <si>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</si>
  <si>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Z001</t>
  </si>
  <si>
    <t>STA</t>
  </si>
  <si>
    <t>1</t>
  </si>
  <si>
    <t>{0f98a3c8-71d7-4876-8a39-7ed5ea0c397c}</t>
  </si>
  <si>
    <t>2</t>
  </si>
  <si>
    <t>KRYCÍ LIST SOUPISU PRACÍ</t>
  </si>
  <si>
    <t>Objekt:</t>
  </si>
  <si>
    <t>Z001 - Obnova nátěru střechy a parapetů a rekonstrukce okapového systému budovy GVM</t>
  </si>
  <si>
    <t>REKAPITULACE ČLENĚNÍ SOUPISU PRACÍ</t>
  </si>
  <si>
    <t>Kód dílu - Popis</t>
  </si>
  <si>
    <t>Cena celkem [CZK]</t>
  </si>
  <si>
    <t>Náklady ze soupisu prací</t>
  </si>
  <si>
    <t>-1</t>
  </si>
  <si>
    <t>SO 01 - Obnova nátěru střechy a  parapetů na budově GVM</t>
  </si>
  <si>
    <t xml:space="preserve">    C1 - Část střecha</t>
  </si>
  <si>
    <t xml:space="preserve">    C2 - Část parapety</t>
  </si>
  <si>
    <t xml:space="preserve">    C3 - Ostatní</t>
  </si>
  <si>
    <t>SO 02 - Rekonstrukce okapového systému na budově GVM</t>
  </si>
  <si>
    <t xml:space="preserve">    C4 - Okapový systém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</si>
  <si>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</si>
  <si>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</si>
  <si>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</si>
  <si>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</si>
  <si>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</si>
  <si>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</si>
  <si>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</si>
  <si>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</si>
  <si>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</si>
  <si>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</si>
  <si>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</si>
  <si>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</si>
  <si>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</si>
  <si>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SO 01</t>
  </si>
  <si>
    <t>Obnova nátěru střechy a  parapetů na budově GVM</t>
  </si>
  <si>
    <t>ROZPOCET</t>
  </si>
  <si>
    <t>C1</t>
  </si>
  <si>
    <t>Část střecha</t>
  </si>
  <si>
    <t>K</t>
  </si>
  <si>
    <t>R001</t>
  </si>
  <si>
    <t>Odstranění nátěru z krytiny sklonu přes 30 do 60° oškrábáním</t>
  </si>
  <si>
    <t>m2</t>
  </si>
  <si>
    <t>4</t>
  </si>
  <si>
    <t>R002</t>
  </si>
  <si>
    <t>Lokální odrezivění krytiny před provedením nátěru sklonu přes 30 do 60°</t>
  </si>
  <si>
    <t>3</t>
  </si>
  <si>
    <t>R003</t>
  </si>
  <si>
    <t>Ometení a omytí krytiny před provedením nátěru sklonu přes 30 do 60° tlakovou vodou</t>
  </si>
  <si>
    <t>6</t>
  </si>
  <si>
    <t>R004</t>
  </si>
  <si>
    <t>Odmaštění krytiny před provedením nátěru sklonu přes 30 do 60°</t>
  </si>
  <si>
    <t>8</t>
  </si>
  <si>
    <t>5</t>
  </si>
  <si>
    <t>R005</t>
  </si>
  <si>
    <t>Základní nátěr krytiny z plechu sklonu od 30° do 60°, min. tl. 80 µm, odstín červené barvy</t>
  </si>
  <si>
    <t>10</t>
  </si>
  <si>
    <t>R006</t>
  </si>
  <si>
    <t>Krycí jednonásobný nátěr krytiny z plechu sklonu od 30° do 60°,  min. tl. 120 µm, odstín červené barvy</t>
  </si>
  <si>
    <t>C2</t>
  </si>
  <si>
    <t>Část parapety</t>
  </si>
  <si>
    <t>7</t>
  </si>
  <si>
    <t>R007</t>
  </si>
  <si>
    <t>Odstranění nátěru z parapetů rš. 300 oškrábáním</t>
  </si>
  <si>
    <t>bm</t>
  </si>
  <si>
    <t>14</t>
  </si>
  <si>
    <t>R008</t>
  </si>
  <si>
    <t>Ometení a omytí parapetů rš 300 před provedením náteru</t>
  </si>
  <si>
    <t>16</t>
  </si>
  <si>
    <t>9</t>
  </si>
  <si>
    <t>R009</t>
  </si>
  <si>
    <t>18</t>
  </si>
  <si>
    <t>R010</t>
  </si>
  <si>
    <t>Základní nátěr parapetů rš 300, min. tl. 80 µm, odstín červené barvy</t>
  </si>
  <si>
    <t>20</t>
  </si>
  <si>
    <t>11</t>
  </si>
  <si>
    <t>R011</t>
  </si>
  <si>
    <t>Krycí jednonásobný nátěr parapetů rš 300,  min. tl. 120 µm, odstín červené barvy</t>
  </si>
  <si>
    <t>22</t>
  </si>
  <si>
    <t>R012</t>
  </si>
  <si>
    <t>Nátěr oblých oplechování atik, zámečnických prvků, základní nátěr , min. tl. 80 µm, krycí nátěr min. tl. 120 µm, odstín červené barvy</t>
  </si>
  <si>
    <t>kpl.</t>
  </si>
  <si>
    <t>24</t>
  </si>
  <si>
    <t>C3</t>
  </si>
  <si>
    <t>Ostatní</t>
  </si>
  <si>
    <t>13</t>
  </si>
  <si>
    <t>R013</t>
  </si>
  <si>
    <t>Opatření proti znečištění okolních ploch a konstrukcí, popř.jejich očištění</t>
  </si>
  <si>
    <t>26</t>
  </si>
  <si>
    <t>R014</t>
  </si>
  <si>
    <t>Pracovní plošiny, lešení, prostředky proti pádu</t>
  </si>
  <si>
    <t>28</t>
  </si>
  <si>
    <t>15</t>
  </si>
  <si>
    <t>R015</t>
  </si>
  <si>
    <t>Přesun hmot</t>
  </si>
  <si>
    <t>30</t>
  </si>
  <si>
    <t>R016</t>
  </si>
  <si>
    <t>Odstranění odpadu, jeho odvoz a ekologická likvidace</t>
  </si>
  <si>
    <t>32</t>
  </si>
  <si>
    <t>SO 02</t>
  </si>
  <si>
    <t>Rekonstrukce okapového systému na budově GVM</t>
  </si>
  <si>
    <t>C4</t>
  </si>
  <si>
    <t>Okapový systém</t>
  </si>
  <si>
    <t>17</t>
  </si>
  <si>
    <t>R017</t>
  </si>
  <si>
    <t>Demontáž nadokapního žlabu</t>
  </si>
  <si>
    <t>34</t>
  </si>
  <si>
    <t>R018</t>
  </si>
  <si>
    <t>Demontáž okapových svodů</t>
  </si>
  <si>
    <t>36</t>
  </si>
  <si>
    <t>19</t>
  </si>
  <si>
    <t>R019</t>
  </si>
  <si>
    <t>Žlaby nadokapní (nástřešní ) oblého tvaru včetně háků, čel a hrdel z Pz plechu rš 670 mm, odstín červené barvy</t>
  </si>
  <si>
    <t>38</t>
  </si>
  <si>
    <t>R020</t>
  </si>
  <si>
    <t>Svody kruhové včetně objímek, kolen, odskoků z Pz s povrchovou úpravou průměru 150 mm, odstín červené barvy</t>
  </si>
  <si>
    <t>40</t>
  </si>
  <si>
    <t>R021</t>
  </si>
  <si>
    <t>42</t>
  </si>
  <si>
    <t>R022</t>
  </si>
  <si>
    <t>44</t>
  </si>
  <si>
    <t>23</t>
  </si>
  <si>
    <t>R023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</si>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</sst>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02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19"/>
      <c r="AQ5" s="19"/>
      <c r="AR5" s="17"/>
      <c r="BE5" s="199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04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19"/>
      <c r="AQ6" s="19"/>
      <c r="AR6" s="17"/>
      <c r="BE6" s="200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00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00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0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00"/>
      <c r="BS10" s="14" t="s">
        <v>6</v>
      </c>
    </row>
    <row r="11" spans="1:74" s="1" customFormat="1" ht="18.45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00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0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00"/>
      <c r="BS13" s="14" t="s">
        <v>6</v>
      </c>
    </row>
    <row r="14" spans="1:74" ht="13.2">
      <c r="B14" s="18"/>
      <c r="C14" s="19"/>
      <c r="D14" s="19"/>
      <c r="E14" s="205" t="s">
        <v>31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00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0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00"/>
      <c r="BS16" s="14" t="s">
        <v>4</v>
      </c>
    </row>
    <row r="17" spans="1:71" s="1" customFormat="1" ht="18.45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00"/>
      <c r="BS17" s="14" t="s">
        <v>34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0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00"/>
      <c r="BS19" s="14" t="s">
        <v>6</v>
      </c>
    </row>
    <row r="20" spans="1:71" s="1" customFormat="1" ht="18.45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00"/>
      <c r="BS20" s="14" t="s">
        <v>34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0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0"/>
    </row>
    <row r="23" spans="1:71" s="1" customFormat="1" ht="47.25" customHeight="1">
      <c r="B23" s="18"/>
      <c r="C23" s="19"/>
      <c r="D23" s="19"/>
      <c r="E23" s="207" t="s">
        <v>37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19"/>
      <c r="AP23" s="19"/>
      <c r="AQ23" s="19"/>
      <c r="AR23" s="17"/>
      <c r="BE23" s="200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0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0"/>
    </row>
    <row r="26" spans="1:71" s="2" customFormat="1" ht="25.95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8">
        <f>ROUND(AG94,2)</f>
        <v>0</v>
      </c>
      <c r="AL26" s="209"/>
      <c r="AM26" s="209"/>
      <c r="AN26" s="209"/>
      <c r="AO26" s="209"/>
      <c r="AP26" s="33"/>
      <c r="AQ26" s="33"/>
      <c r="AR26" s="36"/>
      <c r="BE26" s="200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0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0" t="s">
        <v>39</v>
      </c>
      <c r="M28" s="210"/>
      <c r="N28" s="210"/>
      <c r="O28" s="210"/>
      <c r="P28" s="210"/>
      <c r="Q28" s="33"/>
      <c r="R28" s="33"/>
      <c r="S28" s="33"/>
      <c r="T28" s="33"/>
      <c r="U28" s="33"/>
      <c r="V28" s="33"/>
      <c r="W28" s="210" t="s">
        <v>40</v>
      </c>
      <c r="X28" s="210"/>
      <c r="Y28" s="210"/>
      <c r="Z28" s="210"/>
      <c r="AA28" s="210"/>
      <c r="AB28" s="210"/>
      <c r="AC28" s="210"/>
      <c r="AD28" s="210"/>
      <c r="AE28" s="210"/>
      <c r="AF28" s="33"/>
      <c r="AG28" s="33"/>
      <c r="AH28" s="33"/>
      <c r="AI28" s="33"/>
      <c r="AJ28" s="33"/>
      <c r="AK28" s="210" t="s">
        <v>41</v>
      </c>
      <c r="AL28" s="210"/>
      <c r="AM28" s="210"/>
      <c r="AN28" s="210"/>
      <c r="AO28" s="210"/>
      <c r="AP28" s="33"/>
      <c r="AQ28" s="33"/>
      <c r="AR28" s="36"/>
      <c r="BE28" s="200"/>
    </row>
    <row r="29" spans="1:71" s="3" customFormat="1" ht="14.4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13">
        <v>0.21</v>
      </c>
      <c r="M29" s="212"/>
      <c r="N29" s="212"/>
      <c r="O29" s="212"/>
      <c r="P29" s="212"/>
      <c r="Q29" s="38"/>
      <c r="R29" s="38"/>
      <c r="S29" s="38"/>
      <c r="T29" s="38"/>
      <c r="U29" s="38"/>
      <c r="V29" s="38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F29" s="38"/>
      <c r="AG29" s="38"/>
      <c r="AH29" s="38"/>
      <c r="AI29" s="38"/>
      <c r="AJ29" s="38"/>
      <c r="AK29" s="211">
        <f>ROUND(AV94, 2)</f>
        <v>0</v>
      </c>
      <c r="AL29" s="212"/>
      <c r="AM29" s="212"/>
      <c r="AN29" s="212"/>
      <c r="AO29" s="212"/>
      <c r="AP29" s="38"/>
      <c r="AQ29" s="38"/>
      <c r="AR29" s="39"/>
      <c r="BE29" s="201"/>
    </row>
    <row r="30" spans="1:71" s="3" customFormat="1" ht="14.4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13">
        <v>0.12</v>
      </c>
      <c r="M30" s="212"/>
      <c r="N30" s="212"/>
      <c r="O30" s="212"/>
      <c r="P30" s="212"/>
      <c r="Q30" s="38"/>
      <c r="R30" s="38"/>
      <c r="S30" s="38"/>
      <c r="T30" s="38"/>
      <c r="U30" s="38"/>
      <c r="V30" s="38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F30" s="38"/>
      <c r="AG30" s="38"/>
      <c r="AH30" s="38"/>
      <c r="AI30" s="38"/>
      <c r="AJ30" s="38"/>
      <c r="AK30" s="211">
        <f>ROUND(AW94, 2)</f>
        <v>0</v>
      </c>
      <c r="AL30" s="212"/>
      <c r="AM30" s="212"/>
      <c r="AN30" s="212"/>
      <c r="AO30" s="212"/>
      <c r="AP30" s="38"/>
      <c r="AQ30" s="38"/>
      <c r="AR30" s="39"/>
      <c r="BE30" s="201"/>
    </row>
    <row r="31" spans="1:71" s="3" customFormat="1" ht="14.4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13">
        <v>0.21</v>
      </c>
      <c r="M31" s="212"/>
      <c r="N31" s="212"/>
      <c r="O31" s="212"/>
      <c r="P31" s="212"/>
      <c r="Q31" s="38"/>
      <c r="R31" s="38"/>
      <c r="S31" s="38"/>
      <c r="T31" s="38"/>
      <c r="U31" s="38"/>
      <c r="V31" s="38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F31" s="38"/>
      <c r="AG31" s="38"/>
      <c r="AH31" s="38"/>
      <c r="AI31" s="38"/>
      <c r="AJ31" s="38"/>
      <c r="AK31" s="211">
        <v>0</v>
      </c>
      <c r="AL31" s="212"/>
      <c r="AM31" s="212"/>
      <c r="AN31" s="212"/>
      <c r="AO31" s="212"/>
      <c r="AP31" s="38"/>
      <c r="AQ31" s="38"/>
      <c r="AR31" s="39"/>
      <c r="BE31" s="201"/>
    </row>
    <row r="32" spans="1:71" s="3" customFormat="1" ht="14.4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13">
        <v>0.12</v>
      </c>
      <c r="M32" s="212"/>
      <c r="N32" s="212"/>
      <c r="O32" s="212"/>
      <c r="P32" s="212"/>
      <c r="Q32" s="38"/>
      <c r="R32" s="38"/>
      <c r="S32" s="38"/>
      <c r="T32" s="38"/>
      <c r="U32" s="38"/>
      <c r="V32" s="38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F32" s="38"/>
      <c r="AG32" s="38"/>
      <c r="AH32" s="38"/>
      <c r="AI32" s="38"/>
      <c r="AJ32" s="38"/>
      <c r="AK32" s="211">
        <v>0</v>
      </c>
      <c r="AL32" s="212"/>
      <c r="AM32" s="212"/>
      <c r="AN32" s="212"/>
      <c r="AO32" s="212"/>
      <c r="AP32" s="38"/>
      <c r="AQ32" s="38"/>
      <c r="AR32" s="39"/>
      <c r="BE32" s="201"/>
    </row>
    <row r="33" spans="1:57" s="3" customFormat="1" ht="14.4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13">
        <v>0</v>
      </c>
      <c r="M33" s="212"/>
      <c r="N33" s="212"/>
      <c r="O33" s="212"/>
      <c r="P33" s="212"/>
      <c r="Q33" s="38"/>
      <c r="R33" s="38"/>
      <c r="S33" s="38"/>
      <c r="T33" s="38"/>
      <c r="U33" s="38"/>
      <c r="V33" s="38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8"/>
      <c r="AG33" s="38"/>
      <c r="AH33" s="38"/>
      <c r="AI33" s="38"/>
      <c r="AJ33" s="38"/>
      <c r="AK33" s="211">
        <v>0</v>
      </c>
      <c r="AL33" s="212"/>
      <c r="AM33" s="212"/>
      <c r="AN33" s="212"/>
      <c r="AO33" s="212"/>
      <c r="AP33" s="38"/>
      <c r="AQ33" s="38"/>
      <c r="AR33" s="39"/>
      <c r="BE33" s="201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00"/>
    </row>
    <row r="35" spans="1:57" s="2" customFormat="1" ht="25.95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14" t="s">
        <v>50</v>
      </c>
      <c r="Y35" s="215"/>
      <c r="Z35" s="215"/>
      <c r="AA35" s="215"/>
      <c r="AB35" s="215"/>
      <c r="AC35" s="42"/>
      <c r="AD35" s="42"/>
      <c r="AE35" s="42"/>
      <c r="AF35" s="42"/>
      <c r="AG35" s="42"/>
      <c r="AH35" s="42"/>
      <c r="AI35" s="42"/>
      <c r="AJ35" s="42"/>
      <c r="AK35" s="216">
        <f>SUM(AK26:AK33)</f>
        <v>0</v>
      </c>
      <c r="AL35" s="215"/>
      <c r="AM35" s="215"/>
      <c r="AN35" s="215"/>
      <c r="AO35" s="217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S1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8" t="str">
        <f>K6</f>
        <v>Obnova nátěru střechy a parapetů a rekonstrukce okapového systému budovy GVM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P85" s="60"/>
      <c r="AQ85" s="60"/>
      <c r="AR85" s="61"/>
    </row>
    <row r="86" spans="1:91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Gymnázium Velké Meziříčí, Sokolovská 235/27, 594 0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0" t="str">
        <f>IF(AN8= "","",AN8)</f>
        <v>23. 9. 2024</v>
      </c>
      <c r="AN87" s="220"/>
      <c r="AO87" s="33"/>
      <c r="AP87" s="33"/>
      <c r="AQ87" s="33"/>
      <c r="AR87" s="36"/>
      <c r="BE87" s="31"/>
    </row>
    <row r="88" spans="1:9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Kraj Vysočina, Žižkova 1882/57, 586 01 Jihlava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21" t="str">
        <f>IF(E17="","",E17)</f>
        <v xml:space="preserve"> </v>
      </c>
      <c r="AN89" s="222"/>
      <c r="AO89" s="222"/>
      <c r="AP89" s="222"/>
      <c r="AQ89" s="33"/>
      <c r="AR89" s="36"/>
      <c r="AS89" s="223" t="s">
        <v>58</v>
      </c>
      <c r="AT89" s="22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21" t="str">
        <f>IF(E20="","",E20)</f>
        <v xml:space="preserve"> </v>
      </c>
      <c r="AN90" s="222"/>
      <c r="AO90" s="222"/>
      <c r="AP90" s="222"/>
      <c r="AQ90" s="33"/>
      <c r="AR90" s="36"/>
      <c r="AS90" s="225"/>
      <c r="AT90" s="22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7"/>
      <c r="AT91" s="22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9" t="s">
        <v>59</v>
      </c>
      <c r="D92" s="230"/>
      <c r="E92" s="230"/>
      <c r="F92" s="230"/>
      <c r="G92" s="230"/>
      <c r="H92" s="70"/>
      <c r="I92" s="231" t="s">
        <v>60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2" t="s">
        <v>61</v>
      </c>
      <c r="AH92" s="230"/>
      <c r="AI92" s="230"/>
      <c r="AJ92" s="230"/>
      <c r="AK92" s="230"/>
      <c r="AL92" s="230"/>
      <c r="AM92" s="230"/>
      <c r="AN92" s="231" t="s">
        <v>62</v>
      </c>
      <c r="AO92" s="230"/>
      <c r="AP92" s="233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1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7">
        <f>ROUND(AG95,2)</f>
        <v>0</v>
      </c>
      <c r="AH94" s="237"/>
      <c r="AI94" s="237"/>
      <c r="AJ94" s="237"/>
      <c r="AK94" s="237"/>
      <c r="AL94" s="237"/>
      <c r="AM94" s="237"/>
      <c r="AN94" s="238">
        <f>SUM(AG94,AT94)</f>
        <v>0</v>
      </c>
      <c r="AO94" s="238"/>
      <c r="AP94" s="238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5</v>
      </c>
      <c r="BX94" s="88" t="s">
        <v>81</v>
      </c>
      <c r="CL94" s="88" t="s">
        <v>1</v>
      </c>
    </row>
    <row r="95" spans="1:91" s="7" customFormat="1" ht="37.5" customHeight="1">
      <c r="A95" s="90" t="s">
        <v>82</v>
      </c>
      <c r="B95" s="91"/>
      <c r="C95" s="92"/>
      <c r="D95" s="236" t="s">
        <v>83</v>
      </c>
      <c r="E95" s="236"/>
      <c r="F95" s="236"/>
      <c r="G95" s="236"/>
      <c r="H95" s="236"/>
      <c r="I95" s="93"/>
      <c r="J95" s="236" t="s">
        <v>17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4">
        <f>'Z001 - Obnova nátěru stře...'!J30</f>
        <v>0</v>
      </c>
      <c r="AH95" s="235"/>
      <c r="AI95" s="235"/>
      <c r="AJ95" s="235"/>
      <c r="AK95" s="235"/>
      <c r="AL95" s="235"/>
      <c r="AM95" s="235"/>
      <c r="AN95" s="234">
        <f>SUM(AG95,AT95)</f>
        <v>0</v>
      </c>
      <c r="AO95" s="235"/>
      <c r="AP95" s="235"/>
      <c r="AQ95" s="94" t="s">
        <v>84</v>
      </c>
      <c r="AR95" s="95"/>
      <c r="AS95" s="96">
        <v>0</v>
      </c>
      <c r="AT95" s="97">
        <f>ROUND(SUM(AV95:AW95),2)</f>
        <v>0</v>
      </c>
      <c r="AU95" s="98">
        <f>'Z001 - Obnova nátěru stře...'!P122</f>
        <v>0</v>
      </c>
      <c r="AV95" s="97">
        <f>'Z001 - Obnova nátěru stře...'!J33</f>
        <v>0</v>
      </c>
      <c r="AW95" s="97">
        <f>'Z001 - Obnova nátěru stře...'!J34</f>
        <v>0</v>
      </c>
      <c r="AX95" s="97">
        <f>'Z001 - Obnova nátěru stře...'!J35</f>
        <v>0</v>
      </c>
      <c r="AY95" s="97">
        <f>'Z001 - Obnova nátěru stře...'!J36</f>
        <v>0</v>
      </c>
      <c r="AZ95" s="97">
        <f>'Z001 - Obnova nátěru stře...'!F33</f>
        <v>0</v>
      </c>
      <c r="BA95" s="97">
        <f>'Z001 - Obnova nátěru stře...'!F34</f>
        <v>0</v>
      </c>
      <c r="BB95" s="97">
        <f>'Z001 - Obnova nátěru stře...'!F35</f>
        <v>0</v>
      </c>
      <c r="BC95" s="97">
        <f>'Z001 - Obnova nátěru stře...'!F36</f>
        <v>0</v>
      </c>
      <c r="BD95" s="99">
        <f>'Z001 - Obnova nátěru stře...'!F37</f>
        <v>0</v>
      </c>
      <c r="BT95" s="100" t="s">
        <v>85</v>
      </c>
      <c r="BV95" s="100" t="s">
        <v>80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+nWi3Trb9C3NaWzPkjiftpXNAsTCZ05+SaH97ZbUTSbKWJVxzsyAklQ6l+3Fnw4qX4dfAdGN6ENOUsNou70dCw==" saltValue="ntLuQ6m86QiL8sfVirCmHuzbPQwl7g2kOjh1WzlQX9rT0xZlc1kn8c5Qm0NQ6HpqtXQ1xjqx3u9eLATgQpVFU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Z001 - Obnova nátěru stř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4" t="s">
        <v>86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87</v>
      </c>
    </row>
    <row r="4" spans="1:46" s="1" customFormat="1" ht="24.9" customHeight="1">
      <c r="B4" s="17"/>
      <c r="D4" s="103" t="s">
        <v>88</v>
      </c>
      <c r="L4" s="17"/>
      <c r="M4" s="104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5" t="s">
        <v>16</v>
      </c>
      <c r="L6" s="17"/>
    </row>
    <row r="7" spans="1:46" s="1" customFormat="1" ht="26.25" customHeight="1">
      <c r="B7" s="17"/>
      <c r="E7" s="240" t="str">
        <f>'Rekapitulace stavby'!K6</f>
        <v>Obnova nátěru střechy a parapetů a rekonstrukce okapového systému budovy GVM</v>
      </c>
      <c r="F7" s="241"/>
      <c r="G7" s="241"/>
      <c r="H7" s="241"/>
      <c r="L7" s="17"/>
    </row>
    <row r="8" spans="1:46" s="2" customFormat="1" ht="12" customHeight="1">
      <c r="A8" s="31"/>
      <c r="B8" s="36"/>
      <c r="C8" s="31"/>
      <c r="D8" s="105" t="s">
        <v>89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6"/>
      <c r="C9" s="31"/>
      <c r="D9" s="31"/>
      <c r="E9" s="242" t="s">
        <v>90</v>
      </c>
      <c r="F9" s="243"/>
      <c r="G9" s="243"/>
      <c r="H9" s="243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20</v>
      </c>
      <c r="E12" s="31"/>
      <c r="F12" s="106" t="s">
        <v>33</v>
      </c>
      <c r="G12" s="31"/>
      <c r="H12" s="31"/>
      <c r="I12" s="105" t="s">
        <v>22</v>
      </c>
      <c r="J12" s="107" t="str">
        <f>'Rekapitulace stavby'!AN8</f>
        <v>23. 9. 2024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5" t="s">
        <v>24</v>
      </c>
      <c r="E14" s="31"/>
      <c r="F14" s="31"/>
      <c r="G14" s="31"/>
      <c r="H14" s="31"/>
      <c r="I14" s="105" t="s">
        <v>25</v>
      </c>
      <c r="J14" s="106" t="str">
        <f>IF('Rekapitulace stavby'!AN10="","",'Rekapitulace stavby'!AN10)</f>
        <v>70890749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tr">
        <f>IF('Rekapitulace stavby'!E11="","",'Rekapitulace stavby'!E11)</f>
        <v>Kraj Vysočina, Žižkova 1882/57, 586 01 Jihlava</v>
      </c>
      <c r="F15" s="31"/>
      <c r="G15" s="31"/>
      <c r="H15" s="31"/>
      <c r="I15" s="105" t="s">
        <v>28</v>
      </c>
      <c r="J15" s="106" t="str">
        <f>IF('Rekapitulace stavby'!AN11="","",'Rekapitulace stavby'!AN11)</f>
        <v>CZ70890749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30</v>
      </c>
      <c r="E17" s="31"/>
      <c r="F17" s="31"/>
      <c r="G17" s="31"/>
      <c r="H17" s="31"/>
      <c r="I17" s="105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44" t="str">
        <f>'Rekapitulace stavby'!E14</f>
        <v>Vyplň údaj</v>
      </c>
      <c r="F18" s="245"/>
      <c r="G18" s="245"/>
      <c r="H18" s="245"/>
      <c r="I18" s="105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32</v>
      </c>
      <c r="E20" s="31"/>
      <c r="F20" s="31"/>
      <c r="G20" s="31"/>
      <c r="H20" s="31"/>
      <c r="I20" s="105" t="s">
        <v>25</v>
      </c>
      <c r="J20" s="106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tr">
        <f>IF('Rekapitulace stavby'!E17="","",'Rekapitulace stavby'!E17)</f>
        <v xml:space="preserve"> </v>
      </c>
      <c r="F21" s="31"/>
      <c r="G21" s="31"/>
      <c r="H21" s="31"/>
      <c r="I21" s="105" t="s">
        <v>28</v>
      </c>
      <c r="J21" s="106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35</v>
      </c>
      <c r="E23" s="31"/>
      <c r="F23" s="31"/>
      <c r="G23" s="31"/>
      <c r="H23" s="31"/>
      <c r="I23" s="105" t="s">
        <v>25</v>
      </c>
      <c r="J23" s="106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tr">
        <f>IF('Rekapitulace stavby'!E20="","",'Rekapitulace stavby'!E20)</f>
        <v xml:space="preserve"> </v>
      </c>
      <c r="F24" s="31"/>
      <c r="G24" s="31"/>
      <c r="H24" s="31"/>
      <c r="I24" s="105" t="s">
        <v>28</v>
      </c>
      <c r="J24" s="106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46" t="s">
        <v>1</v>
      </c>
      <c r="F27" s="246"/>
      <c r="G27" s="246"/>
      <c r="H27" s="24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38</v>
      </c>
      <c r="E30" s="31"/>
      <c r="F30" s="31"/>
      <c r="G30" s="31"/>
      <c r="H30" s="31"/>
      <c r="I30" s="31"/>
      <c r="J30" s="113">
        <f>ROUND(J122,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4" t="s">
        <v>40</v>
      </c>
      <c r="G32" s="31"/>
      <c r="H32" s="31"/>
      <c r="I32" s="114" t="s">
        <v>39</v>
      </c>
      <c r="J32" s="11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5" t="s">
        <v>42</v>
      </c>
      <c r="E33" s="105" t="s">
        <v>43</v>
      </c>
      <c r="F33" s="116">
        <f>ROUND((SUM(BE122:BE151)),  2)</f>
        <v>0</v>
      </c>
      <c r="G33" s="31"/>
      <c r="H33" s="31"/>
      <c r="I33" s="117">
        <v>0.21</v>
      </c>
      <c r="J33" s="116">
        <f>ROUND(((SUM(BE122:BE151))*I33),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5" t="s">
        <v>44</v>
      </c>
      <c r="F34" s="116">
        <f>ROUND((SUM(BF122:BF151)),  2)</f>
        <v>0</v>
      </c>
      <c r="G34" s="31"/>
      <c r="H34" s="31"/>
      <c r="I34" s="117">
        <v>0.12</v>
      </c>
      <c r="J34" s="116">
        <f>ROUND(((SUM(BF122:BF151))*I34),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5" t="s">
        <v>45</v>
      </c>
      <c r="F35" s="116">
        <f>ROUND((SUM(BG122:BG151)),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5" t="s">
        <v>46</v>
      </c>
      <c r="F36" s="116">
        <f>ROUND((SUM(BH122:BH151)),  2)</f>
        <v>0</v>
      </c>
      <c r="G36" s="31"/>
      <c r="H36" s="31"/>
      <c r="I36" s="117">
        <v>0.12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5" t="s">
        <v>47</v>
      </c>
      <c r="F37" s="116">
        <f>ROUND((SUM(BI122:BI151)),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48</v>
      </c>
      <c r="E39" s="120"/>
      <c r="F39" s="120"/>
      <c r="G39" s="121" t="s">
        <v>49</v>
      </c>
      <c r="H39" s="122" t="s">
        <v>50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5" t="s">
        <v>51</v>
      </c>
      <c r="E50" s="126"/>
      <c r="F50" s="126"/>
      <c r="G50" s="125" t="s">
        <v>52</v>
      </c>
      <c r="H50" s="126"/>
      <c r="I50" s="126"/>
      <c r="J50" s="126"/>
      <c r="K50" s="126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27" t="s">
        <v>53</v>
      </c>
      <c r="E61" s="128"/>
      <c r="F61" s="129" t="s">
        <v>54</v>
      </c>
      <c r="G61" s="127" t="s">
        <v>53</v>
      </c>
      <c r="H61" s="128"/>
      <c r="I61" s="128"/>
      <c r="J61" s="130" t="s">
        <v>54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5" t="s">
        <v>55</v>
      </c>
      <c r="E65" s="131"/>
      <c r="F65" s="131"/>
      <c r="G65" s="125" t="s">
        <v>56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27" t="s">
        <v>53</v>
      </c>
      <c r="E76" s="128"/>
      <c r="F76" s="129" t="s">
        <v>54</v>
      </c>
      <c r="G76" s="127" t="s">
        <v>53</v>
      </c>
      <c r="H76" s="128"/>
      <c r="I76" s="128"/>
      <c r="J76" s="130" t="s">
        <v>54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47" t="str">
        <f>E7</f>
        <v>Obnova nátěru střechy a parapetů a rekonstrukce okapového systému budovy GVM</v>
      </c>
      <c r="F85" s="248"/>
      <c r="G85" s="248"/>
      <c r="H85" s="248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3"/>
      <c r="D87" s="33"/>
      <c r="E87" s="218" t="str">
        <f>E9</f>
        <v>Z001 - Obnova nátěru střechy a parapetů a rekonstrukce okapového systému budovy GVM</v>
      </c>
      <c r="F87" s="249"/>
      <c r="G87" s="249"/>
      <c r="H87" s="249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23. 9. 2024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>Kraj Vysočina, Žižkova 1882/57, 586 01 Jihlava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6" t="s">
        <v>92</v>
      </c>
      <c r="D94" s="137"/>
      <c r="E94" s="137"/>
      <c r="F94" s="137"/>
      <c r="G94" s="137"/>
      <c r="H94" s="137"/>
      <c r="I94" s="137"/>
      <c r="J94" s="138" t="s">
        <v>93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39" t="s">
        <v>94</v>
      </c>
      <c r="D96" s="33"/>
      <c r="E96" s="33"/>
      <c r="F96" s="33"/>
      <c r="G96" s="33"/>
      <c r="H96" s="33"/>
      <c r="I96" s="33"/>
      <c r="J96" s="81">
        <f>J122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95</v>
      </c>
    </row>
    <row r="97" spans="1:31" s="9" customFormat="1" ht="24.9" customHeight="1">
      <c r="B97" s="140"/>
      <c r="C97" s="141"/>
      <c r="D97" s="142" t="s">
        <v>96</v>
      </c>
      <c r="E97" s="143"/>
      <c r="F97" s="143"/>
      <c r="G97" s="143"/>
      <c r="H97" s="143"/>
      <c r="I97" s="143"/>
      <c r="J97" s="144">
        <f>J123</f>
        <v>0</v>
      </c>
      <c r="K97" s="141"/>
      <c r="L97" s="145"/>
    </row>
    <row r="98" spans="1:31" s="10" customFormat="1" ht="19.95" customHeight="1">
      <c r="B98" s="146"/>
      <c r="C98" s="147"/>
      <c r="D98" s="148" t="s">
        <v>97</v>
      </c>
      <c r="E98" s="149"/>
      <c r="F98" s="149"/>
      <c r="G98" s="149"/>
      <c r="H98" s="149"/>
      <c r="I98" s="149"/>
      <c r="J98" s="150">
        <f>J124</f>
        <v>0</v>
      </c>
      <c r="K98" s="147"/>
      <c r="L98" s="151"/>
    </row>
    <row r="99" spans="1:31" s="10" customFormat="1" ht="19.95" customHeight="1">
      <c r="B99" s="146"/>
      <c r="C99" s="147"/>
      <c r="D99" s="148" t="s">
        <v>98</v>
      </c>
      <c r="E99" s="149"/>
      <c r="F99" s="149"/>
      <c r="G99" s="149"/>
      <c r="H99" s="149"/>
      <c r="I99" s="149"/>
      <c r="J99" s="150">
        <f>J131</f>
        <v>0</v>
      </c>
      <c r="K99" s="147"/>
      <c r="L99" s="151"/>
    </row>
    <row r="100" spans="1:31" s="10" customFormat="1" ht="19.95" customHeight="1">
      <c r="B100" s="146"/>
      <c r="C100" s="147"/>
      <c r="D100" s="148" t="s">
        <v>99</v>
      </c>
      <c r="E100" s="149"/>
      <c r="F100" s="149"/>
      <c r="G100" s="149"/>
      <c r="H100" s="149"/>
      <c r="I100" s="149"/>
      <c r="J100" s="150">
        <f>J138</f>
        <v>0</v>
      </c>
      <c r="K100" s="147"/>
      <c r="L100" s="151"/>
    </row>
    <row r="101" spans="1:31" s="9" customFormat="1" ht="24.9" customHeight="1">
      <c r="B101" s="140"/>
      <c r="C101" s="141"/>
      <c r="D101" s="142" t="s">
        <v>100</v>
      </c>
      <c r="E101" s="143"/>
      <c r="F101" s="143"/>
      <c r="G101" s="143"/>
      <c r="H101" s="143"/>
      <c r="I101" s="143"/>
      <c r="J101" s="144">
        <f>J143</f>
        <v>0</v>
      </c>
      <c r="K101" s="141"/>
      <c r="L101" s="145"/>
    </row>
    <row r="102" spans="1:31" s="10" customFormat="1" ht="19.95" customHeight="1">
      <c r="B102" s="146"/>
      <c r="C102" s="147"/>
      <c r="D102" s="148" t="s">
        <v>101</v>
      </c>
      <c r="E102" s="149"/>
      <c r="F102" s="149"/>
      <c r="G102" s="149"/>
      <c r="H102" s="149"/>
      <c r="I102" s="149"/>
      <c r="J102" s="150">
        <f>J144</f>
        <v>0</v>
      </c>
      <c r="K102" s="147"/>
      <c r="L102" s="151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" customHeight="1">
      <c r="A109" s="31"/>
      <c r="B109" s="32"/>
      <c r="C109" s="20" t="s">
        <v>102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6.25" customHeight="1">
      <c r="A112" s="31"/>
      <c r="B112" s="32"/>
      <c r="C112" s="33"/>
      <c r="D112" s="33"/>
      <c r="E112" s="247" t="str">
        <f>E7</f>
        <v>Obnova nátěru střechy a parapetů a rekonstrukce okapového systému budovy GVM</v>
      </c>
      <c r="F112" s="248"/>
      <c r="G112" s="248"/>
      <c r="H112" s="248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89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30" customHeight="1">
      <c r="A114" s="31"/>
      <c r="B114" s="32"/>
      <c r="C114" s="33"/>
      <c r="D114" s="33"/>
      <c r="E114" s="218" t="str">
        <f>E9</f>
        <v>Z001 - Obnova nátěru střechy a parapetů a rekonstrukce okapového systému budovy GVM</v>
      </c>
      <c r="F114" s="249"/>
      <c r="G114" s="249"/>
      <c r="H114" s="249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F12</f>
        <v xml:space="preserve"> </v>
      </c>
      <c r="G116" s="33"/>
      <c r="H116" s="33"/>
      <c r="I116" s="26" t="s">
        <v>22</v>
      </c>
      <c r="J116" s="63" t="str">
        <f>IF(J12="","",J12)</f>
        <v>23. 9. 2024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15" customHeight="1">
      <c r="A118" s="31"/>
      <c r="B118" s="32"/>
      <c r="C118" s="26" t="s">
        <v>24</v>
      </c>
      <c r="D118" s="33"/>
      <c r="E118" s="33"/>
      <c r="F118" s="24" t="str">
        <f>E15</f>
        <v>Kraj Vysočina, Žižkova 1882/57, 586 01 Jihlava</v>
      </c>
      <c r="G118" s="33"/>
      <c r="H118" s="33"/>
      <c r="I118" s="26" t="s">
        <v>32</v>
      </c>
      <c r="J118" s="29" t="str">
        <f>E21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15" customHeight="1">
      <c r="A119" s="31"/>
      <c r="B119" s="32"/>
      <c r="C119" s="26" t="s">
        <v>30</v>
      </c>
      <c r="D119" s="33"/>
      <c r="E119" s="33"/>
      <c r="F119" s="24" t="str">
        <f>IF(E18="","",E18)</f>
        <v>Vyplň údaj</v>
      </c>
      <c r="G119" s="33"/>
      <c r="H119" s="33"/>
      <c r="I119" s="26" t="s">
        <v>35</v>
      </c>
      <c r="J119" s="29" t="str">
        <f>E24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52"/>
      <c r="B121" s="153"/>
      <c r="C121" s="154" t="s">
        <v>103</v>
      </c>
      <c r="D121" s="155" t="s">
        <v>63</v>
      </c>
      <c r="E121" s="155" t="s">
        <v>59</v>
      </c>
      <c r="F121" s="155" t="s">
        <v>60</v>
      </c>
      <c r="G121" s="155" t="s">
        <v>104</v>
      </c>
      <c r="H121" s="155" t="s">
        <v>105</v>
      </c>
      <c r="I121" s="155" t="s">
        <v>106</v>
      </c>
      <c r="J121" s="156" t="s">
        <v>93</v>
      </c>
      <c r="K121" s="157" t="s">
        <v>107</v>
      </c>
      <c r="L121" s="158"/>
      <c r="M121" s="72" t="s">
        <v>1</v>
      </c>
      <c r="N121" s="73" t="s">
        <v>42</v>
      </c>
      <c r="O121" s="73" t="s">
        <v>108</v>
      </c>
      <c r="P121" s="73" t="s">
        <v>109</v>
      </c>
      <c r="Q121" s="73" t="s">
        <v>110</v>
      </c>
      <c r="R121" s="73" t="s">
        <v>111</v>
      </c>
      <c r="S121" s="73" t="s">
        <v>112</v>
      </c>
      <c r="T121" s="74" t="s">
        <v>113</v>
      </c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</row>
    <row r="122" spans="1:65" s="2" customFormat="1" ht="22.8" customHeight="1">
      <c r="A122" s="31"/>
      <c r="B122" s="32"/>
      <c r="C122" s="79" t="s">
        <v>114</v>
      </c>
      <c r="D122" s="33"/>
      <c r="E122" s="33"/>
      <c r="F122" s="33"/>
      <c r="G122" s="33"/>
      <c r="H122" s="33"/>
      <c r="I122" s="33"/>
      <c r="J122" s="159">
        <f>BK122</f>
        <v>0</v>
      </c>
      <c r="K122" s="33"/>
      <c r="L122" s="36"/>
      <c r="M122" s="75"/>
      <c r="N122" s="160"/>
      <c r="O122" s="76"/>
      <c r="P122" s="161">
        <f>P123+P143</f>
        <v>0</v>
      </c>
      <c r="Q122" s="76"/>
      <c r="R122" s="161">
        <f>R123+R143</f>
        <v>0</v>
      </c>
      <c r="S122" s="76"/>
      <c r="T122" s="162">
        <f>T123+T143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77</v>
      </c>
      <c r="AU122" s="14" t="s">
        <v>95</v>
      </c>
      <c r="BK122" s="163">
        <f>BK123+BK143</f>
        <v>0</v>
      </c>
    </row>
    <row r="123" spans="1:65" s="12" customFormat="1" ht="25.95" customHeight="1">
      <c r="B123" s="164"/>
      <c r="C123" s="165"/>
      <c r="D123" s="166" t="s">
        <v>77</v>
      </c>
      <c r="E123" s="167" t="s">
        <v>115</v>
      </c>
      <c r="F123" s="167" t="s">
        <v>116</v>
      </c>
      <c r="G123" s="165"/>
      <c r="H123" s="165"/>
      <c r="I123" s="168"/>
      <c r="J123" s="169">
        <f>BK123</f>
        <v>0</v>
      </c>
      <c r="K123" s="165"/>
      <c r="L123" s="170"/>
      <c r="M123" s="171"/>
      <c r="N123" s="172"/>
      <c r="O123" s="172"/>
      <c r="P123" s="173">
        <f>P124+P131+P138</f>
        <v>0</v>
      </c>
      <c r="Q123" s="172"/>
      <c r="R123" s="173">
        <f>R124+R131+R138</f>
        <v>0</v>
      </c>
      <c r="S123" s="172"/>
      <c r="T123" s="174">
        <f>T124+T131+T138</f>
        <v>0</v>
      </c>
      <c r="AR123" s="175" t="s">
        <v>85</v>
      </c>
      <c r="AT123" s="176" t="s">
        <v>77</v>
      </c>
      <c r="AU123" s="176" t="s">
        <v>78</v>
      </c>
      <c r="AY123" s="175" t="s">
        <v>117</v>
      </c>
      <c r="BK123" s="177">
        <f>BK124+BK131+BK138</f>
        <v>0</v>
      </c>
    </row>
    <row r="124" spans="1:65" s="12" customFormat="1" ht="22.8" customHeight="1">
      <c r="B124" s="164"/>
      <c r="C124" s="165"/>
      <c r="D124" s="166" t="s">
        <v>77</v>
      </c>
      <c r="E124" s="178" t="s">
        <v>118</v>
      </c>
      <c r="F124" s="178" t="s">
        <v>119</v>
      </c>
      <c r="G124" s="165"/>
      <c r="H124" s="165"/>
      <c r="I124" s="168"/>
      <c r="J124" s="179">
        <f>BK124</f>
        <v>0</v>
      </c>
      <c r="K124" s="165"/>
      <c r="L124" s="170"/>
      <c r="M124" s="171"/>
      <c r="N124" s="172"/>
      <c r="O124" s="172"/>
      <c r="P124" s="173">
        <f>SUM(P125:P130)</f>
        <v>0</v>
      </c>
      <c r="Q124" s="172"/>
      <c r="R124" s="173">
        <f>SUM(R125:R130)</f>
        <v>0</v>
      </c>
      <c r="S124" s="172"/>
      <c r="T124" s="174">
        <f>SUM(T125:T130)</f>
        <v>0</v>
      </c>
      <c r="AR124" s="175" t="s">
        <v>85</v>
      </c>
      <c r="AT124" s="176" t="s">
        <v>77</v>
      </c>
      <c r="AU124" s="176" t="s">
        <v>85</v>
      </c>
      <c r="AY124" s="175" t="s">
        <v>117</v>
      </c>
      <c r="BK124" s="177">
        <f>SUM(BK125:BK130)</f>
        <v>0</v>
      </c>
    </row>
    <row r="125" spans="1:65" s="2" customFormat="1" ht="24.15" customHeight="1">
      <c r="A125" s="31"/>
      <c r="B125" s="32"/>
      <c r="C125" s="180" t="s">
        <v>85</v>
      </c>
      <c r="D125" s="180" t="s">
        <v>120</v>
      </c>
      <c r="E125" s="181" t="s">
        <v>121</v>
      </c>
      <c r="F125" s="182" t="s">
        <v>122</v>
      </c>
      <c r="G125" s="183" t="s">
        <v>123</v>
      </c>
      <c r="H125" s="184">
        <v>2350</v>
      </c>
      <c r="I125" s="185"/>
      <c r="J125" s="186">
        <f t="shared" ref="J125:J130" si="0">ROUND(I125*H125,2)</f>
        <v>0</v>
      </c>
      <c r="K125" s="187"/>
      <c r="L125" s="36"/>
      <c r="M125" s="188" t="s">
        <v>1</v>
      </c>
      <c r="N125" s="189" t="s">
        <v>43</v>
      </c>
      <c r="O125" s="68"/>
      <c r="P125" s="190">
        <f t="shared" ref="P125:P130" si="1">O125*H125</f>
        <v>0</v>
      </c>
      <c r="Q125" s="190">
        <v>0</v>
      </c>
      <c r="R125" s="190">
        <f t="shared" ref="R125:R130" si="2">Q125*H125</f>
        <v>0</v>
      </c>
      <c r="S125" s="190">
        <v>0</v>
      </c>
      <c r="T125" s="191">
        <f t="shared" ref="T125:T130" si="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2" t="s">
        <v>124</v>
      </c>
      <c r="AT125" s="192" t="s">
        <v>120</v>
      </c>
      <c r="AU125" s="192" t="s">
        <v>87</v>
      </c>
      <c r="AY125" s="14" t="s">
        <v>117</v>
      </c>
      <c r="BE125" s="193">
        <f t="shared" ref="BE125:BE130" si="4">IF(N125="základní",J125,0)</f>
        <v>0</v>
      </c>
      <c r="BF125" s="193">
        <f t="shared" ref="BF125:BF130" si="5">IF(N125="snížená",J125,0)</f>
        <v>0</v>
      </c>
      <c r="BG125" s="193">
        <f t="shared" ref="BG125:BG130" si="6">IF(N125="zákl. přenesená",J125,0)</f>
        <v>0</v>
      </c>
      <c r="BH125" s="193">
        <f t="shared" ref="BH125:BH130" si="7">IF(N125="sníž. přenesená",J125,0)</f>
        <v>0</v>
      </c>
      <c r="BI125" s="193">
        <f t="shared" ref="BI125:BI130" si="8">IF(N125="nulová",J125,0)</f>
        <v>0</v>
      </c>
      <c r="BJ125" s="14" t="s">
        <v>85</v>
      </c>
      <c r="BK125" s="193">
        <f t="shared" ref="BK125:BK130" si="9">ROUND(I125*H125,2)</f>
        <v>0</v>
      </c>
      <c r="BL125" s="14" t="s">
        <v>124</v>
      </c>
      <c r="BM125" s="192" t="s">
        <v>87</v>
      </c>
    </row>
    <row r="126" spans="1:65" s="2" customFormat="1" ht="24.15" customHeight="1">
      <c r="A126" s="31"/>
      <c r="B126" s="32"/>
      <c r="C126" s="180" t="s">
        <v>87</v>
      </c>
      <c r="D126" s="180" t="s">
        <v>120</v>
      </c>
      <c r="E126" s="181" t="s">
        <v>125</v>
      </c>
      <c r="F126" s="182" t="s">
        <v>126</v>
      </c>
      <c r="G126" s="183" t="s">
        <v>123</v>
      </c>
      <c r="H126" s="184">
        <v>300</v>
      </c>
      <c r="I126" s="185"/>
      <c r="J126" s="186">
        <f t="shared" si="0"/>
        <v>0</v>
      </c>
      <c r="K126" s="187"/>
      <c r="L126" s="36"/>
      <c r="M126" s="188" t="s">
        <v>1</v>
      </c>
      <c r="N126" s="189" t="s">
        <v>43</v>
      </c>
      <c r="O126" s="68"/>
      <c r="P126" s="190">
        <f t="shared" si="1"/>
        <v>0</v>
      </c>
      <c r="Q126" s="190">
        <v>0</v>
      </c>
      <c r="R126" s="190">
        <f t="shared" si="2"/>
        <v>0</v>
      </c>
      <c r="S126" s="190">
        <v>0</v>
      </c>
      <c r="T126" s="191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124</v>
      </c>
      <c r="AT126" s="192" t="s">
        <v>120</v>
      </c>
      <c r="AU126" s="192" t="s">
        <v>87</v>
      </c>
      <c r="AY126" s="14" t="s">
        <v>117</v>
      </c>
      <c r="BE126" s="193">
        <f t="shared" si="4"/>
        <v>0</v>
      </c>
      <c r="BF126" s="193">
        <f t="shared" si="5"/>
        <v>0</v>
      </c>
      <c r="BG126" s="193">
        <f t="shared" si="6"/>
        <v>0</v>
      </c>
      <c r="BH126" s="193">
        <f t="shared" si="7"/>
        <v>0</v>
      </c>
      <c r="BI126" s="193">
        <f t="shared" si="8"/>
        <v>0</v>
      </c>
      <c r="BJ126" s="14" t="s">
        <v>85</v>
      </c>
      <c r="BK126" s="193">
        <f t="shared" si="9"/>
        <v>0</v>
      </c>
      <c r="BL126" s="14" t="s">
        <v>124</v>
      </c>
      <c r="BM126" s="192" t="s">
        <v>124</v>
      </c>
    </row>
    <row r="127" spans="1:65" s="2" customFormat="1" ht="24.15" customHeight="1">
      <c r="A127" s="31"/>
      <c r="B127" s="32"/>
      <c r="C127" s="180" t="s">
        <v>127</v>
      </c>
      <c r="D127" s="180" t="s">
        <v>120</v>
      </c>
      <c r="E127" s="181" t="s">
        <v>128</v>
      </c>
      <c r="F127" s="182" t="s">
        <v>129</v>
      </c>
      <c r="G127" s="183" t="s">
        <v>123</v>
      </c>
      <c r="H127" s="184">
        <v>2350</v>
      </c>
      <c r="I127" s="185"/>
      <c r="J127" s="186">
        <f t="shared" si="0"/>
        <v>0</v>
      </c>
      <c r="K127" s="187"/>
      <c r="L127" s="36"/>
      <c r="M127" s="188" t="s">
        <v>1</v>
      </c>
      <c r="N127" s="189" t="s">
        <v>43</v>
      </c>
      <c r="O127" s="68"/>
      <c r="P127" s="190">
        <f t="shared" si="1"/>
        <v>0</v>
      </c>
      <c r="Q127" s="190">
        <v>0</v>
      </c>
      <c r="R127" s="190">
        <f t="shared" si="2"/>
        <v>0</v>
      </c>
      <c r="S127" s="190">
        <v>0</v>
      </c>
      <c r="T127" s="191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2" t="s">
        <v>124</v>
      </c>
      <c r="AT127" s="192" t="s">
        <v>120</v>
      </c>
      <c r="AU127" s="192" t="s">
        <v>87</v>
      </c>
      <c r="AY127" s="14" t="s">
        <v>117</v>
      </c>
      <c r="BE127" s="193">
        <f t="shared" si="4"/>
        <v>0</v>
      </c>
      <c r="BF127" s="193">
        <f t="shared" si="5"/>
        <v>0</v>
      </c>
      <c r="BG127" s="193">
        <f t="shared" si="6"/>
        <v>0</v>
      </c>
      <c r="BH127" s="193">
        <f t="shared" si="7"/>
        <v>0</v>
      </c>
      <c r="BI127" s="193">
        <f t="shared" si="8"/>
        <v>0</v>
      </c>
      <c r="BJ127" s="14" t="s">
        <v>85</v>
      </c>
      <c r="BK127" s="193">
        <f t="shared" si="9"/>
        <v>0</v>
      </c>
      <c r="BL127" s="14" t="s">
        <v>124</v>
      </c>
      <c r="BM127" s="192" t="s">
        <v>130</v>
      </c>
    </row>
    <row r="128" spans="1:65" s="2" customFormat="1" ht="24.15" customHeight="1">
      <c r="A128" s="31"/>
      <c r="B128" s="32"/>
      <c r="C128" s="180" t="s">
        <v>124</v>
      </c>
      <c r="D128" s="180" t="s">
        <v>120</v>
      </c>
      <c r="E128" s="181" t="s">
        <v>131</v>
      </c>
      <c r="F128" s="182" t="s">
        <v>132</v>
      </c>
      <c r="G128" s="183" t="s">
        <v>123</v>
      </c>
      <c r="H128" s="184">
        <v>2350</v>
      </c>
      <c r="I128" s="185"/>
      <c r="J128" s="186">
        <f t="shared" si="0"/>
        <v>0</v>
      </c>
      <c r="K128" s="187"/>
      <c r="L128" s="36"/>
      <c r="M128" s="188" t="s">
        <v>1</v>
      </c>
      <c r="N128" s="189" t="s">
        <v>43</v>
      </c>
      <c r="O128" s="68"/>
      <c r="P128" s="190">
        <f t="shared" si="1"/>
        <v>0</v>
      </c>
      <c r="Q128" s="190">
        <v>0</v>
      </c>
      <c r="R128" s="190">
        <f t="shared" si="2"/>
        <v>0</v>
      </c>
      <c r="S128" s="190">
        <v>0</v>
      </c>
      <c r="T128" s="191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124</v>
      </c>
      <c r="AT128" s="192" t="s">
        <v>120</v>
      </c>
      <c r="AU128" s="192" t="s">
        <v>87</v>
      </c>
      <c r="AY128" s="14" t="s">
        <v>117</v>
      </c>
      <c r="BE128" s="193">
        <f t="shared" si="4"/>
        <v>0</v>
      </c>
      <c r="BF128" s="193">
        <f t="shared" si="5"/>
        <v>0</v>
      </c>
      <c r="BG128" s="193">
        <f t="shared" si="6"/>
        <v>0</v>
      </c>
      <c r="BH128" s="193">
        <f t="shared" si="7"/>
        <v>0</v>
      </c>
      <c r="BI128" s="193">
        <f t="shared" si="8"/>
        <v>0</v>
      </c>
      <c r="BJ128" s="14" t="s">
        <v>85</v>
      </c>
      <c r="BK128" s="193">
        <f t="shared" si="9"/>
        <v>0</v>
      </c>
      <c r="BL128" s="14" t="s">
        <v>124</v>
      </c>
      <c r="BM128" s="192" t="s">
        <v>133</v>
      </c>
    </row>
    <row r="129" spans="1:65" s="2" customFormat="1" ht="24.15" customHeight="1">
      <c r="A129" s="31"/>
      <c r="B129" s="32"/>
      <c r="C129" s="180" t="s">
        <v>134</v>
      </c>
      <c r="D129" s="180" t="s">
        <v>120</v>
      </c>
      <c r="E129" s="181" t="s">
        <v>135</v>
      </c>
      <c r="F129" s="182" t="s">
        <v>136</v>
      </c>
      <c r="G129" s="183" t="s">
        <v>123</v>
      </c>
      <c r="H129" s="184">
        <v>2350</v>
      </c>
      <c r="I129" s="185"/>
      <c r="J129" s="186">
        <f t="shared" si="0"/>
        <v>0</v>
      </c>
      <c r="K129" s="187"/>
      <c r="L129" s="36"/>
      <c r="M129" s="188" t="s">
        <v>1</v>
      </c>
      <c r="N129" s="189" t="s">
        <v>43</v>
      </c>
      <c r="O129" s="68"/>
      <c r="P129" s="190">
        <f t="shared" si="1"/>
        <v>0</v>
      </c>
      <c r="Q129" s="190">
        <v>0</v>
      </c>
      <c r="R129" s="190">
        <f t="shared" si="2"/>
        <v>0</v>
      </c>
      <c r="S129" s="190">
        <v>0</v>
      </c>
      <c r="T129" s="191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124</v>
      </c>
      <c r="AT129" s="192" t="s">
        <v>120</v>
      </c>
      <c r="AU129" s="192" t="s">
        <v>87</v>
      </c>
      <c r="AY129" s="14" t="s">
        <v>117</v>
      </c>
      <c r="BE129" s="193">
        <f t="shared" si="4"/>
        <v>0</v>
      </c>
      <c r="BF129" s="193">
        <f t="shared" si="5"/>
        <v>0</v>
      </c>
      <c r="BG129" s="193">
        <f t="shared" si="6"/>
        <v>0</v>
      </c>
      <c r="BH129" s="193">
        <f t="shared" si="7"/>
        <v>0</v>
      </c>
      <c r="BI129" s="193">
        <f t="shared" si="8"/>
        <v>0</v>
      </c>
      <c r="BJ129" s="14" t="s">
        <v>85</v>
      </c>
      <c r="BK129" s="193">
        <f t="shared" si="9"/>
        <v>0</v>
      </c>
      <c r="BL129" s="14" t="s">
        <v>124</v>
      </c>
      <c r="BM129" s="192" t="s">
        <v>137</v>
      </c>
    </row>
    <row r="130" spans="1:65" s="2" customFormat="1" ht="33" customHeight="1">
      <c r="A130" s="31"/>
      <c r="B130" s="32"/>
      <c r="C130" s="180" t="s">
        <v>130</v>
      </c>
      <c r="D130" s="180" t="s">
        <v>120</v>
      </c>
      <c r="E130" s="181" t="s">
        <v>138</v>
      </c>
      <c r="F130" s="182" t="s">
        <v>139</v>
      </c>
      <c r="G130" s="183" t="s">
        <v>123</v>
      </c>
      <c r="H130" s="184">
        <v>4700</v>
      </c>
      <c r="I130" s="185"/>
      <c r="J130" s="186">
        <f t="shared" si="0"/>
        <v>0</v>
      </c>
      <c r="K130" s="187"/>
      <c r="L130" s="36"/>
      <c r="M130" s="188" t="s">
        <v>1</v>
      </c>
      <c r="N130" s="189" t="s">
        <v>43</v>
      </c>
      <c r="O130" s="68"/>
      <c r="P130" s="190">
        <f t="shared" si="1"/>
        <v>0</v>
      </c>
      <c r="Q130" s="190">
        <v>0</v>
      </c>
      <c r="R130" s="190">
        <f t="shared" si="2"/>
        <v>0</v>
      </c>
      <c r="S130" s="190">
        <v>0</v>
      </c>
      <c r="T130" s="191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124</v>
      </c>
      <c r="AT130" s="192" t="s">
        <v>120</v>
      </c>
      <c r="AU130" s="192" t="s">
        <v>87</v>
      </c>
      <c r="AY130" s="14" t="s">
        <v>117</v>
      </c>
      <c r="BE130" s="193">
        <f t="shared" si="4"/>
        <v>0</v>
      </c>
      <c r="BF130" s="193">
        <f t="shared" si="5"/>
        <v>0</v>
      </c>
      <c r="BG130" s="193">
        <f t="shared" si="6"/>
        <v>0</v>
      </c>
      <c r="BH130" s="193">
        <f t="shared" si="7"/>
        <v>0</v>
      </c>
      <c r="BI130" s="193">
        <f t="shared" si="8"/>
        <v>0</v>
      </c>
      <c r="BJ130" s="14" t="s">
        <v>85</v>
      </c>
      <c r="BK130" s="193">
        <f t="shared" si="9"/>
        <v>0</v>
      </c>
      <c r="BL130" s="14" t="s">
        <v>124</v>
      </c>
      <c r="BM130" s="192" t="s">
        <v>8</v>
      </c>
    </row>
    <row r="131" spans="1:65" s="12" customFormat="1" ht="22.8" customHeight="1">
      <c r="B131" s="164"/>
      <c r="C131" s="165"/>
      <c r="D131" s="166" t="s">
        <v>77</v>
      </c>
      <c r="E131" s="178" t="s">
        <v>140</v>
      </c>
      <c r="F131" s="178" t="s">
        <v>141</v>
      </c>
      <c r="G131" s="165"/>
      <c r="H131" s="165"/>
      <c r="I131" s="168"/>
      <c r="J131" s="179">
        <f>BK131</f>
        <v>0</v>
      </c>
      <c r="K131" s="165"/>
      <c r="L131" s="170"/>
      <c r="M131" s="171"/>
      <c r="N131" s="172"/>
      <c r="O131" s="172"/>
      <c r="P131" s="173">
        <f>SUM(P132:P137)</f>
        <v>0</v>
      </c>
      <c r="Q131" s="172"/>
      <c r="R131" s="173">
        <f>SUM(R132:R137)</f>
        <v>0</v>
      </c>
      <c r="S131" s="172"/>
      <c r="T131" s="174">
        <f>SUM(T132:T137)</f>
        <v>0</v>
      </c>
      <c r="AR131" s="175" t="s">
        <v>85</v>
      </c>
      <c r="AT131" s="176" t="s">
        <v>77</v>
      </c>
      <c r="AU131" s="176" t="s">
        <v>85</v>
      </c>
      <c r="AY131" s="175" t="s">
        <v>117</v>
      </c>
      <c r="BK131" s="177">
        <f>SUM(BK132:BK137)</f>
        <v>0</v>
      </c>
    </row>
    <row r="132" spans="1:65" s="2" customFormat="1" ht="21.75" customHeight="1">
      <c r="A132" s="31"/>
      <c r="B132" s="32"/>
      <c r="C132" s="180" t="s">
        <v>142</v>
      </c>
      <c r="D132" s="180" t="s">
        <v>120</v>
      </c>
      <c r="E132" s="181" t="s">
        <v>143</v>
      </c>
      <c r="F132" s="182" t="s">
        <v>144</v>
      </c>
      <c r="G132" s="183" t="s">
        <v>145</v>
      </c>
      <c r="H132" s="184">
        <v>300</v>
      </c>
      <c r="I132" s="185"/>
      <c r="J132" s="186">
        <f t="shared" ref="J132:J137" si="10">ROUND(I132*H132,2)</f>
        <v>0</v>
      </c>
      <c r="K132" s="187"/>
      <c r="L132" s="36"/>
      <c r="M132" s="188" t="s">
        <v>1</v>
      </c>
      <c r="N132" s="189" t="s">
        <v>43</v>
      </c>
      <c r="O132" s="68"/>
      <c r="P132" s="190">
        <f t="shared" ref="P132:P137" si="11">O132*H132</f>
        <v>0</v>
      </c>
      <c r="Q132" s="190">
        <v>0</v>
      </c>
      <c r="R132" s="190">
        <f t="shared" ref="R132:R137" si="12">Q132*H132</f>
        <v>0</v>
      </c>
      <c r="S132" s="190">
        <v>0</v>
      </c>
      <c r="T132" s="191">
        <f t="shared" ref="T132:T137" si="13"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124</v>
      </c>
      <c r="AT132" s="192" t="s">
        <v>120</v>
      </c>
      <c r="AU132" s="192" t="s">
        <v>87</v>
      </c>
      <c r="AY132" s="14" t="s">
        <v>117</v>
      </c>
      <c r="BE132" s="193">
        <f t="shared" ref="BE132:BE137" si="14">IF(N132="základní",J132,0)</f>
        <v>0</v>
      </c>
      <c r="BF132" s="193">
        <f t="shared" ref="BF132:BF137" si="15">IF(N132="snížená",J132,0)</f>
        <v>0</v>
      </c>
      <c r="BG132" s="193">
        <f t="shared" ref="BG132:BG137" si="16">IF(N132="zákl. přenesená",J132,0)</f>
        <v>0</v>
      </c>
      <c r="BH132" s="193">
        <f t="shared" ref="BH132:BH137" si="17">IF(N132="sníž. přenesená",J132,0)</f>
        <v>0</v>
      </c>
      <c r="BI132" s="193">
        <f t="shared" ref="BI132:BI137" si="18">IF(N132="nulová",J132,0)</f>
        <v>0</v>
      </c>
      <c r="BJ132" s="14" t="s">
        <v>85</v>
      </c>
      <c r="BK132" s="193">
        <f t="shared" ref="BK132:BK137" si="19">ROUND(I132*H132,2)</f>
        <v>0</v>
      </c>
      <c r="BL132" s="14" t="s">
        <v>124</v>
      </c>
      <c r="BM132" s="192" t="s">
        <v>146</v>
      </c>
    </row>
    <row r="133" spans="1:65" s="2" customFormat="1" ht="24.15" customHeight="1">
      <c r="A133" s="31"/>
      <c r="B133" s="32"/>
      <c r="C133" s="180" t="s">
        <v>133</v>
      </c>
      <c r="D133" s="180" t="s">
        <v>120</v>
      </c>
      <c r="E133" s="181" t="s">
        <v>147</v>
      </c>
      <c r="F133" s="182" t="s">
        <v>148</v>
      </c>
      <c r="G133" s="183" t="s">
        <v>145</v>
      </c>
      <c r="H133" s="184">
        <v>300</v>
      </c>
      <c r="I133" s="185"/>
      <c r="J133" s="186">
        <f t="shared" si="10"/>
        <v>0</v>
      </c>
      <c r="K133" s="187"/>
      <c r="L133" s="36"/>
      <c r="M133" s="188" t="s">
        <v>1</v>
      </c>
      <c r="N133" s="189" t="s">
        <v>43</v>
      </c>
      <c r="O133" s="68"/>
      <c r="P133" s="190">
        <f t="shared" si="11"/>
        <v>0</v>
      </c>
      <c r="Q133" s="190">
        <v>0</v>
      </c>
      <c r="R133" s="190">
        <f t="shared" si="12"/>
        <v>0</v>
      </c>
      <c r="S133" s="190">
        <v>0</v>
      </c>
      <c r="T133" s="191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124</v>
      </c>
      <c r="AT133" s="192" t="s">
        <v>120</v>
      </c>
      <c r="AU133" s="192" t="s">
        <v>87</v>
      </c>
      <c r="AY133" s="14" t="s">
        <v>117</v>
      </c>
      <c r="BE133" s="193">
        <f t="shared" si="14"/>
        <v>0</v>
      </c>
      <c r="BF133" s="193">
        <f t="shared" si="15"/>
        <v>0</v>
      </c>
      <c r="BG133" s="193">
        <f t="shared" si="16"/>
        <v>0</v>
      </c>
      <c r="BH133" s="193">
        <f t="shared" si="17"/>
        <v>0</v>
      </c>
      <c r="BI133" s="193">
        <f t="shared" si="18"/>
        <v>0</v>
      </c>
      <c r="BJ133" s="14" t="s">
        <v>85</v>
      </c>
      <c r="BK133" s="193">
        <f t="shared" si="19"/>
        <v>0</v>
      </c>
      <c r="BL133" s="14" t="s">
        <v>124</v>
      </c>
      <c r="BM133" s="192" t="s">
        <v>149</v>
      </c>
    </row>
    <row r="134" spans="1:65" s="2" customFormat="1" ht="24.15" customHeight="1">
      <c r="A134" s="31"/>
      <c r="B134" s="32"/>
      <c r="C134" s="180" t="s">
        <v>150</v>
      </c>
      <c r="D134" s="180" t="s">
        <v>120</v>
      </c>
      <c r="E134" s="181" t="s">
        <v>151</v>
      </c>
      <c r="F134" s="182" t="s">
        <v>132</v>
      </c>
      <c r="G134" s="183" t="s">
        <v>145</v>
      </c>
      <c r="H134" s="184">
        <v>300</v>
      </c>
      <c r="I134" s="185"/>
      <c r="J134" s="186">
        <f t="shared" si="10"/>
        <v>0</v>
      </c>
      <c r="K134" s="187"/>
      <c r="L134" s="36"/>
      <c r="M134" s="188" t="s">
        <v>1</v>
      </c>
      <c r="N134" s="189" t="s">
        <v>43</v>
      </c>
      <c r="O134" s="68"/>
      <c r="P134" s="190">
        <f t="shared" si="11"/>
        <v>0</v>
      </c>
      <c r="Q134" s="190">
        <v>0</v>
      </c>
      <c r="R134" s="190">
        <f t="shared" si="12"/>
        <v>0</v>
      </c>
      <c r="S134" s="190">
        <v>0</v>
      </c>
      <c r="T134" s="191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124</v>
      </c>
      <c r="AT134" s="192" t="s">
        <v>120</v>
      </c>
      <c r="AU134" s="192" t="s">
        <v>87</v>
      </c>
      <c r="AY134" s="14" t="s">
        <v>117</v>
      </c>
      <c r="BE134" s="193">
        <f t="shared" si="14"/>
        <v>0</v>
      </c>
      <c r="BF134" s="193">
        <f t="shared" si="15"/>
        <v>0</v>
      </c>
      <c r="BG134" s="193">
        <f t="shared" si="16"/>
        <v>0</v>
      </c>
      <c r="BH134" s="193">
        <f t="shared" si="17"/>
        <v>0</v>
      </c>
      <c r="BI134" s="193">
        <f t="shared" si="18"/>
        <v>0</v>
      </c>
      <c r="BJ134" s="14" t="s">
        <v>85</v>
      </c>
      <c r="BK134" s="193">
        <f t="shared" si="19"/>
        <v>0</v>
      </c>
      <c r="BL134" s="14" t="s">
        <v>124</v>
      </c>
      <c r="BM134" s="192" t="s">
        <v>152</v>
      </c>
    </row>
    <row r="135" spans="1:65" s="2" customFormat="1" ht="24.15" customHeight="1">
      <c r="A135" s="31"/>
      <c r="B135" s="32"/>
      <c r="C135" s="180" t="s">
        <v>137</v>
      </c>
      <c r="D135" s="180" t="s">
        <v>120</v>
      </c>
      <c r="E135" s="181" t="s">
        <v>153</v>
      </c>
      <c r="F135" s="182" t="s">
        <v>154</v>
      </c>
      <c r="G135" s="183" t="s">
        <v>145</v>
      </c>
      <c r="H135" s="184">
        <v>300</v>
      </c>
      <c r="I135" s="185"/>
      <c r="J135" s="186">
        <f t="shared" si="10"/>
        <v>0</v>
      </c>
      <c r="K135" s="187"/>
      <c r="L135" s="36"/>
      <c r="M135" s="188" t="s">
        <v>1</v>
      </c>
      <c r="N135" s="189" t="s">
        <v>43</v>
      </c>
      <c r="O135" s="68"/>
      <c r="P135" s="190">
        <f t="shared" si="11"/>
        <v>0</v>
      </c>
      <c r="Q135" s="190">
        <v>0</v>
      </c>
      <c r="R135" s="190">
        <f t="shared" si="12"/>
        <v>0</v>
      </c>
      <c r="S135" s="190">
        <v>0</v>
      </c>
      <c r="T135" s="191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124</v>
      </c>
      <c r="AT135" s="192" t="s">
        <v>120</v>
      </c>
      <c r="AU135" s="192" t="s">
        <v>87</v>
      </c>
      <c r="AY135" s="14" t="s">
        <v>117</v>
      </c>
      <c r="BE135" s="193">
        <f t="shared" si="14"/>
        <v>0</v>
      </c>
      <c r="BF135" s="193">
        <f t="shared" si="15"/>
        <v>0</v>
      </c>
      <c r="BG135" s="193">
        <f t="shared" si="16"/>
        <v>0</v>
      </c>
      <c r="BH135" s="193">
        <f t="shared" si="17"/>
        <v>0</v>
      </c>
      <c r="BI135" s="193">
        <f t="shared" si="18"/>
        <v>0</v>
      </c>
      <c r="BJ135" s="14" t="s">
        <v>85</v>
      </c>
      <c r="BK135" s="193">
        <f t="shared" si="19"/>
        <v>0</v>
      </c>
      <c r="BL135" s="14" t="s">
        <v>124</v>
      </c>
      <c r="BM135" s="192" t="s">
        <v>155</v>
      </c>
    </row>
    <row r="136" spans="1:65" s="2" customFormat="1" ht="24.15" customHeight="1">
      <c r="A136" s="31"/>
      <c r="B136" s="32"/>
      <c r="C136" s="180" t="s">
        <v>156</v>
      </c>
      <c r="D136" s="180" t="s">
        <v>120</v>
      </c>
      <c r="E136" s="181" t="s">
        <v>157</v>
      </c>
      <c r="F136" s="182" t="s">
        <v>158</v>
      </c>
      <c r="G136" s="183" t="s">
        <v>145</v>
      </c>
      <c r="H136" s="184">
        <v>600</v>
      </c>
      <c r="I136" s="185"/>
      <c r="J136" s="186">
        <f t="shared" si="10"/>
        <v>0</v>
      </c>
      <c r="K136" s="187"/>
      <c r="L136" s="36"/>
      <c r="M136" s="188" t="s">
        <v>1</v>
      </c>
      <c r="N136" s="189" t="s">
        <v>43</v>
      </c>
      <c r="O136" s="68"/>
      <c r="P136" s="190">
        <f t="shared" si="11"/>
        <v>0</v>
      </c>
      <c r="Q136" s="190">
        <v>0</v>
      </c>
      <c r="R136" s="190">
        <f t="shared" si="12"/>
        <v>0</v>
      </c>
      <c r="S136" s="190">
        <v>0</v>
      </c>
      <c r="T136" s="191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124</v>
      </c>
      <c r="AT136" s="192" t="s">
        <v>120</v>
      </c>
      <c r="AU136" s="192" t="s">
        <v>87</v>
      </c>
      <c r="AY136" s="14" t="s">
        <v>117</v>
      </c>
      <c r="BE136" s="193">
        <f t="shared" si="14"/>
        <v>0</v>
      </c>
      <c r="BF136" s="193">
        <f t="shared" si="15"/>
        <v>0</v>
      </c>
      <c r="BG136" s="193">
        <f t="shared" si="16"/>
        <v>0</v>
      </c>
      <c r="BH136" s="193">
        <f t="shared" si="17"/>
        <v>0</v>
      </c>
      <c r="BI136" s="193">
        <f t="shared" si="18"/>
        <v>0</v>
      </c>
      <c r="BJ136" s="14" t="s">
        <v>85</v>
      </c>
      <c r="BK136" s="193">
        <f t="shared" si="19"/>
        <v>0</v>
      </c>
      <c r="BL136" s="14" t="s">
        <v>124</v>
      </c>
      <c r="BM136" s="192" t="s">
        <v>159</v>
      </c>
    </row>
    <row r="137" spans="1:65" s="2" customFormat="1" ht="37.799999999999997" customHeight="1">
      <c r="A137" s="31"/>
      <c r="B137" s="32"/>
      <c r="C137" s="180" t="s">
        <v>8</v>
      </c>
      <c r="D137" s="180" t="s">
        <v>120</v>
      </c>
      <c r="E137" s="181" t="s">
        <v>160</v>
      </c>
      <c r="F137" s="182" t="s">
        <v>161</v>
      </c>
      <c r="G137" s="183" t="s">
        <v>162</v>
      </c>
      <c r="H137" s="184">
        <v>1</v>
      </c>
      <c r="I137" s="185"/>
      <c r="J137" s="186">
        <f t="shared" si="10"/>
        <v>0</v>
      </c>
      <c r="K137" s="187"/>
      <c r="L137" s="36"/>
      <c r="M137" s="188" t="s">
        <v>1</v>
      </c>
      <c r="N137" s="189" t="s">
        <v>43</v>
      </c>
      <c r="O137" s="68"/>
      <c r="P137" s="190">
        <f t="shared" si="11"/>
        <v>0</v>
      </c>
      <c r="Q137" s="190">
        <v>0</v>
      </c>
      <c r="R137" s="190">
        <f t="shared" si="12"/>
        <v>0</v>
      </c>
      <c r="S137" s="190">
        <v>0</v>
      </c>
      <c r="T137" s="191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124</v>
      </c>
      <c r="AT137" s="192" t="s">
        <v>120</v>
      </c>
      <c r="AU137" s="192" t="s">
        <v>87</v>
      </c>
      <c r="AY137" s="14" t="s">
        <v>117</v>
      </c>
      <c r="BE137" s="193">
        <f t="shared" si="14"/>
        <v>0</v>
      </c>
      <c r="BF137" s="193">
        <f t="shared" si="15"/>
        <v>0</v>
      </c>
      <c r="BG137" s="193">
        <f t="shared" si="16"/>
        <v>0</v>
      </c>
      <c r="BH137" s="193">
        <f t="shared" si="17"/>
        <v>0</v>
      </c>
      <c r="BI137" s="193">
        <f t="shared" si="18"/>
        <v>0</v>
      </c>
      <c r="BJ137" s="14" t="s">
        <v>85</v>
      </c>
      <c r="BK137" s="193">
        <f t="shared" si="19"/>
        <v>0</v>
      </c>
      <c r="BL137" s="14" t="s">
        <v>124</v>
      </c>
      <c r="BM137" s="192" t="s">
        <v>163</v>
      </c>
    </row>
    <row r="138" spans="1:65" s="12" customFormat="1" ht="22.8" customHeight="1">
      <c r="B138" s="164"/>
      <c r="C138" s="165"/>
      <c r="D138" s="166" t="s">
        <v>77</v>
      </c>
      <c r="E138" s="178" t="s">
        <v>164</v>
      </c>
      <c r="F138" s="178" t="s">
        <v>165</v>
      </c>
      <c r="G138" s="165"/>
      <c r="H138" s="165"/>
      <c r="I138" s="168"/>
      <c r="J138" s="179">
        <f>BK138</f>
        <v>0</v>
      </c>
      <c r="K138" s="165"/>
      <c r="L138" s="170"/>
      <c r="M138" s="171"/>
      <c r="N138" s="172"/>
      <c r="O138" s="172"/>
      <c r="P138" s="173">
        <f>SUM(P139:P142)</f>
        <v>0</v>
      </c>
      <c r="Q138" s="172"/>
      <c r="R138" s="173">
        <f>SUM(R139:R142)</f>
        <v>0</v>
      </c>
      <c r="S138" s="172"/>
      <c r="T138" s="174">
        <f>SUM(T139:T142)</f>
        <v>0</v>
      </c>
      <c r="AR138" s="175" t="s">
        <v>85</v>
      </c>
      <c r="AT138" s="176" t="s">
        <v>77</v>
      </c>
      <c r="AU138" s="176" t="s">
        <v>85</v>
      </c>
      <c r="AY138" s="175" t="s">
        <v>117</v>
      </c>
      <c r="BK138" s="177">
        <f>SUM(BK139:BK142)</f>
        <v>0</v>
      </c>
    </row>
    <row r="139" spans="1:65" s="2" customFormat="1" ht="24.15" customHeight="1">
      <c r="A139" s="31"/>
      <c r="B139" s="32"/>
      <c r="C139" s="180" t="s">
        <v>166</v>
      </c>
      <c r="D139" s="180" t="s">
        <v>120</v>
      </c>
      <c r="E139" s="181" t="s">
        <v>167</v>
      </c>
      <c r="F139" s="182" t="s">
        <v>168</v>
      </c>
      <c r="G139" s="183" t="s">
        <v>162</v>
      </c>
      <c r="H139" s="184">
        <v>1</v>
      </c>
      <c r="I139" s="185"/>
      <c r="J139" s="186">
        <f>ROUND(I139*H139,2)</f>
        <v>0</v>
      </c>
      <c r="K139" s="187"/>
      <c r="L139" s="36"/>
      <c r="M139" s="188" t="s">
        <v>1</v>
      </c>
      <c r="N139" s="189" t="s">
        <v>43</v>
      </c>
      <c r="O139" s="68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124</v>
      </c>
      <c r="AT139" s="192" t="s">
        <v>120</v>
      </c>
      <c r="AU139" s="192" t="s">
        <v>87</v>
      </c>
      <c r="AY139" s="14" t="s">
        <v>117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4" t="s">
        <v>85</v>
      </c>
      <c r="BK139" s="193">
        <f>ROUND(I139*H139,2)</f>
        <v>0</v>
      </c>
      <c r="BL139" s="14" t="s">
        <v>124</v>
      </c>
      <c r="BM139" s="192" t="s">
        <v>169</v>
      </c>
    </row>
    <row r="140" spans="1:65" s="2" customFormat="1" ht="16.5" customHeight="1">
      <c r="A140" s="31"/>
      <c r="B140" s="32"/>
      <c r="C140" s="180" t="s">
        <v>146</v>
      </c>
      <c r="D140" s="180" t="s">
        <v>120</v>
      </c>
      <c r="E140" s="181" t="s">
        <v>170</v>
      </c>
      <c r="F140" s="182" t="s">
        <v>171</v>
      </c>
      <c r="G140" s="183" t="s">
        <v>162</v>
      </c>
      <c r="H140" s="184">
        <v>1</v>
      </c>
      <c r="I140" s="185"/>
      <c r="J140" s="186">
        <f>ROUND(I140*H140,2)</f>
        <v>0</v>
      </c>
      <c r="K140" s="187"/>
      <c r="L140" s="36"/>
      <c r="M140" s="188" t="s">
        <v>1</v>
      </c>
      <c r="N140" s="189" t="s">
        <v>43</v>
      </c>
      <c r="O140" s="68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124</v>
      </c>
      <c r="AT140" s="192" t="s">
        <v>120</v>
      </c>
      <c r="AU140" s="192" t="s">
        <v>87</v>
      </c>
      <c r="AY140" s="14" t="s">
        <v>117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4" t="s">
        <v>85</v>
      </c>
      <c r="BK140" s="193">
        <f>ROUND(I140*H140,2)</f>
        <v>0</v>
      </c>
      <c r="BL140" s="14" t="s">
        <v>124</v>
      </c>
      <c r="BM140" s="192" t="s">
        <v>172</v>
      </c>
    </row>
    <row r="141" spans="1:65" s="2" customFormat="1" ht="16.5" customHeight="1">
      <c r="A141" s="31"/>
      <c r="B141" s="32"/>
      <c r="C141" s="180" t="s">
        <v>173</v>
      </c>
      <c r="D141" s="180" t="s">
        <v>120</v>
      </c>
      <c r="E141" s="181" t="s">
        <v>174</v>
      </c>
      <c r="F141" s="182" t="s">
        <v>175</v>
      </c>
      <c r="G141" s="183" t="s">
        <v>162</v>
      </c>
      <c r="H141" s="184">
        <v>1</v>
      </c>
      <c r="I141" s="185"/>
      <c r="J141" s="186">
        <f>ROUND(I141*H141,2)</f>
        <v>0</v>
      </c>
      <c r="K141" s="187"/>
      <c r="L141" s="36"/>
      <c r="M141" s="188" t="s">
        <v>1</v>
      </c>
      <c r="N141" s="189" t="s">
        <v>43</v>
      </c>
      <c r="O141" s="68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124</v>
      </c>
      <c r="AT141" s="192" t="s">
        <v>120</v>
      </c>
      <c r="AU141" s="192" t="s">
        <v>87</v>
      </c>
      <c r="AY141" s="14" t="s">
        <v>117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4" t="s">
        <v>85</v>
      </c>
      <c r="BK141" s="193">
        <f>ROUND(I141*H141,2)</f>
        <v>0</v>
      </c>
      <c r="BL141" s="14" t="s">
        <v>124</v>
      </c>
      <c r="BM141" s="192" t="s">
        <v>176</v>
      </c>
    </row>
    <row r="142" spans="1:65" s="2" customFormat="1" ht="21.75" customHeight="1">
      <c r="A142" s="31"/>
      <c r="B142" s="32"/>
      <c r="C142" s="180" t="s">
        <v>149</v>
      </c>
      <c r="D142" s="180" t="s">
        <v>120</v>
      </c>
      <c r="E142" s="181" t="s">
        <v>177</v>
      </c>
      <c r="F142" s="182" t="s">
        <v>178</v>
      </c>
      <c r="G142" s="183" t="s">
        <v>162</v>
      </c>
      <c r="H142" s="184">
        <v>1</v>
      </c>
      <c r="I142" s="185"/>
      <c r="J142" s="186">
        <f>ROUND(I142*H142,2)</f>
        <v>0</v>
      </c>
      <c r="K142" s="187"/>
      <c r="L142" s="36"/>
      <c r="M142" s="188" t="s">
        <v>1</v>
      </c>
      <c r="N142" s="189" t="s">
        <v>43</v>
      </c>
      <c r="O142" s="68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124</v>
      </c>
      <c r="AT142" s="192" t="s">
        <v>120</v>
      </c>
      <c r="AU142" s="192" t="s">
        <v>87</v>
      </c>
      <c r="AY142" s="14" t="s">
        <v>117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4" t="s">
        <v>85</v>
      </c>
      <c r="BK142" s="193">
        <f>ROUND(I142*H142,2)</f>
        <v>0</v>
      </c>
      <c r="BL142" s="14" t="s">
        <v>124</v>
      </c>
      <c r="BM142" s="192" t="s">
        <v>179</v>
      </c>
    </row>
    <row r="143" spans="1:65" s="12" customFormat="1" ht="25.95" customHeight="1">
      <c r="B143" s="164"/>
      <c r="C143" s="165"/>
      <c r="D143" s="166" t="s">
        <v>77</v>
      </c>
      <c r="E143" s="167" t="s">
        <v>180</v>
      </c>
      <c r="F143" s="167" t="s">
        <v>181</v>
      </c>
      <c r="G143" s="165"/>
      <c r="H143" s="165"/>
      <c r="I143" s="168"/>
      <c r="J143" s="169">
        <f>BK143</f>
        <v>0</v>
      </c>
      <c r="K143" s="165"/>
      <c r="L143" s="170"/>
      <c r="M143" s="171"/>
      <c r="N143" s="172"/>
      <c r="O143" s="172"/>
      <c r="P143" s="173">
        <f>P144</f>
        <v>0</v>
      </c>
      <c r="Q143" s="172"/>
      <c r="R143" s="173">
        <f>R144</f>
        <v>0</v>
      </c>
      <c r="S143" s="172"/>
      <c r="T143" s="174">
        <f>T144</f>
        <v>0</v>
      </c>
      <c r="AR143" s="175" t="s">
        <v>85</v>
      </c>
      <c r="AT143" s="176" t="s">
        <v>77</v>
      </c>
      <c r="AU143" s="176" t="s">
        <v>78</v>
      </c>
      <c r="AY143" s="175" t="s">
        <v>117</v>
      </c>
      <c r="BK143" s="177">
        <f>BK144</f>
        <v>0</v>
      </c>
    </row>
    <row r="144" spans="1:65" s="12" customFormat="1" ht="22.8" customHeight="1">
      <c r="B144" s="164"/>
      <c r="C144" s="165"/>
      <c r="D144" s="166" t="s">
        <v>77</v>
      </c>
      <c r="E144" s="178" t="s">
        <v>182</v>
      </c>
      <c r="F144" s="178" t="s">
        <v>183</v>
      </c>
      <c r="G144" s="165"/>
      <c r="H144" s="165"/>
      <c r="I144" s="168"/>
      <c r="J144" s="179">
        <f>BK144</f>
        <v>0</v>
      </c>
      <c r="K144" s="165"/>
      <c r="L144" s="170"/>
      <c r="M144" s="171"/>
      <c r="N144" s="172"/>
      <c r="O144" s="172"/>
      <c r="P144" s="173">
        <f>SUM(P145:P151)</f>
        <v>0</v>
      </c>
      <c r="Q144" s="172"/>
      <c r="R144" s="173">
        <f>SUM(R145:R151)</f>
        <v>0</v>
      </c>
      <c r="S144" s="172"/>
      <c r="T144" s="174">
        <f>SUM(T145:T151)</f>
        <v>0</v>
      </c>
      <c r="AR144" s="175" t="s">
        <v>85</v>
      </c>
      <c r="AT144" s="176" t="s">
        <v>77</v>
      </c>
      <c r="AU144" s="176" t="s">
        <v>85</v>
      </c>
      <c r="AY144" s="175" t="s">
        <v>117</v>
      </c>
      <c r="BK144" s="177">
        <f>SUM(BK145:BK151)</f>
        <v>0</v>
      </c>
    </row>
    <row r="145" spans="1:65" s="2" customFormat="1" ht="16.5" customHeight="1">
      <c r="A145" s="31"/>
      <c r="B145" s="32"/>
      <c r="C145" s="180" t="s">
        <v>184</v>
      </c>
      <c r="D145" s="180" t="s">
        <v>120</v>
      </c>
      <c r="E145" s="181" t="s">
        <v>185</v>
      </c>
      <c r="F145" s="182" t="s">
        <v>186</v>
      </c>
      <c r="G145" s="183" t="s">
        <v>145</v>
      </c>
      <c r="H145" s="184">
        <v>295</v>
      </c>
      <c r="I145" s="185"/>
      <c r="J145" s="186">
        <f t="shared" ref="J145:J151" si="20">ROUND(I145*H145,2)</f>
        <v>0</v>
      </c>
      <c r="K145" s="187"/>
      <c r="L145" s="36"/>
      <c r="M145" s="188" t="s">
        <v>1</v>
      </c>
      <c r="N145" s="189" t="s">
        <v>43</v>
      </c>
      <c r="O145" s="68"/>
      <c r="P145" s="190">
        <f t="shared" ref="P145:P151" si="21">O145*H145</f>
        <v>0</v>
      </c>
      <c r="Q145" s="190">
        <v>0</v>
      </c>
      <c r="R145" s="190">
        <f t="shared" ref="R145:R151" si="22">Q145*H145</f>
        <v>0</v>
      </c>
      <c r="S145" s="190">
        <v>0</v>
      </c>
      <c r="T145" s="191">
        <f t="shared" ref="T145:T151" si="23"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124</v>
      </c>
      <c r="AT145" s="192" t="s">
        <v>120</v>
      </c>
      <c r="AU145" s="192" t="s">
        <v>87</v>
      </c>
      <c r="AY145" s="14" t="s">
        <v>117</v>
      </c>
      <c r="BE145" s="193">
        <f t="shared" ref="BE145:BE151" si="24">IF(N145="základní",J145,0)</f>
        <v>0</v>
      </c>
      <c r="BF145" s="193">
        <f t="shared" ref="BF145:BF151" si="25">IF(N145="snížená",J145,0)</f>
        <v>0</v>
      </c>
      <c r="BG145" s="193">
        <f t="shared" ref="BG145:BG151" si="26">IF(N145="zákl. přenesená",J145,0)</f>
        <v>0</v>
      </c>
      <c r="BH145" s="193">
        <f t="shared" ref="BH145:BH151" si="27">IF(N145="sníž. přenesená",J145,0)</f>
        <v>0</v>
      </c>
      <c r="BI145" s="193">
        <f t="shared" ref="BI145:BI151" si="28">IF(N145="nulová",J145,0)</f>
        <v>0</v>
      </c>
      <c r="BJ145" s="14" t="s">
        <v>85</v>
      </c>
      <c r="BK145" s="193">
        <f t="shared" ref="BK145:BK151" si="29">ROUND(I145*H145,2)</f>
        <v>0</v>
      </c>
      <c r="BL145" s="14" t="s">
        <v>124</v>
      </c>
      <c r="BM145" s="192" t="s">
        <v>187</v>
      </c>
    </row>
    <row r="146" spans="1:65" s="2" customFormat="1" ht="16.5" customHeight="1">
      <c r="A146" s="31"/>
      <c r="B146" s="32"/>
      <c r="C146" s="180" t="s">
        <v>152</v>
      </c>
      <c r="D146" s="180" t="s">
        <v>120</v>
      </c>
      <c r="E146" s="181" t="s">
        <v>188</v>
      </c>
      <c r="F146" s="182" t="s">
        <v>189</v>
      </c>
      <c r="G146" s="183" t="s">
        <v>145</v>
      </c>
      <c r="H146" s="184">
        <v>176</v>
      </c>
      <c r="I146" s="185"/>
      <c r="J146" s="186">
        <f t="shared" si="20"/>
        <v>0</v>
      </c>
      <c r="K146" s="187"/>
      <c r="L146" s="36"/>
      <c r="M146" s="188" t="s">
        <v>1</v>
      </c>
      <c r="N146" s="189" t="s">
        <v>43</v>
      </c>
      <c r="O146" s="68"/>
      <c r="P146" s="190">
        <f t="shared" si="21"/>
        <v>0</v>
      </c>
      <c r="Q146" s="190">
        <v>0</v>
      </c>
      <c r="R146" s="190">
        <f t="shared" si="22"/>
        <v>0</v>
      </c>
      <c r="S146" s="190">
        <v>0</v>
      </c>
      <c r="T146" s="191">
        <f t="shared" si="2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124</v>
      </c>
      <c r="AT146" s="192" t="s">
        <v>120</v>
      </c>
      <c r="AU146" s="192" t="s">
        <v>87</v>
      </c>
      <c r="AY146" s="14" t="s">
        <v>117</v>
      </c>
      <c r="BE146" s="193">
        <f t="shared" si="24"/>
        <v>0</v>
      </c>
      <c r="BF146" s="193">
        <f t="shared" si="25"/>
        <v>0</v>
      </c>
      <c r="BG146" s="193">
        <f t="shared" si="26"/>
        <v>0</v>
      </c>
      <c r="BH146" s="193">
        <f t="shared" si="27"/>
        <v>0</v>
      </c>
      <c r="BI146" s="193">
        <f t="shared" si="28"/>
        <v>0</v>
      </c>
      <c r="BJ146" s="14" t="s">
        <v>85</v>
      </c>
      <c r="BK146" s="193">
        <f t="shared" si="29"/>
        <v>0</v>
      </c>
      <c r="BL146" s="14" t="s">
        <v>124</v>
      </c>
      <c r="BM146" s="192" t="s">
        <v>190</v>
      </c>
    </row>
    <row r="147" spans="1:65" s="2" customFormat="1" ht="33" customHeight="1">
      <c r="A147" s="31"/>
      <c r="B147" s="32"/>
      <c r="C147" s="180" t="s">
        <v>191</v>
      </c>
      <c r="D147" s="180" t="s">
        <v>120</v>
      </c>
      <c r="E147" s="181" t="s">
        <v>192</v>
      </c>
      <c r="F147" s="182" t="s">
        <v>193</v>
      </c>
      <c r="G147" s="183" t="s">
        <v>145</v>
      </c>
      <c r="H147" s="184">
        <v>295</v>
      </c>
      <c r="I147" s="185"/>
      <c r="J147" s="186">
        <f t="shared" si="20"/>
        <v>0</v>
      </c>
      <c r="K147" s="187"/>
      <c r="L147" s="36"/>
      <c r="M147" s="188" t="s">
        <v>1</v>
      </c>
      <c r="N147" s="189" t="s">
        <v>43</v>
      </c>
      <c r="O147" s="68"/>
      <c r="P147" s="190">
        <f t="shared" si="21"/>
        <v>0</v>
      </c>
      <c r="Q147" s="190">
        <v>0</v>
      </c>
      <c r="R147" s="190">
        <f t="shared" si="22"/>
        <v>0</v>
      </c>
      <c r="S147" s="190">
        <v>0</v>
      </c>
      <c r="T147" s="191">
        <f t="shared" si="2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124</v>
      </c>
      <c r="AT147" s="192" t="s">
        <v>120</v>
      </c>
      <c r="AU147" s="192" t="s">
        <v>87</v>
      </c>
      <c r="AY147" s="14" t="s">
        <v>117</v>
      </c>
      <c r="BE147" s="193">
        <f t="shared" si="24"/>
        <v>0</v>
      </c>
      <c r="BF147" s="193">
        <f t="shared" si="25"/>
        <v>0</v>
      </c>
      <c r="BG147" s="193">
        <f t="shared" si="26"/>
        <v>0</v>
      </c>
      <c r="BH147" s="193">
        <f t="shared" si="27"/>
        <v>0</v>
      </c>
      <c r="BI147" s="193">
        <f t="shared" si="28"/>
        <v>0</v>
      </c>
      <c r="BJ147" s="14" t="s">
        <v>85</v>
      </c>
      <c r="BK147" s="193">
        <f t="shared" si="29"/>
        <v>0</v>
      </c>
      <c r="BL147" s="14" t="s">
        <v>124</v>
      </c>
      <c r="BM147" s="192" t="s">
        <v>194</v>
      </c>
    </row>
    <row r="148" spans="1:65" s="2" customFormat="1" ht="37.799999999999997" customHeight="1">
      <c r="A148" s="31"/>
      <c r="B148" s="32"/>
      <c r="C148" s="180" t="s">
        <v>155</v>
      </c>
      <c r="D148" s="180" t="s">
        <v>120</v>
      </c>
      <c r="E148" s="181" t="s">
        <v>195</v>
      </c>
      <c r="F148" s="182" t="s">
        <v>196</v>
      </c>
      <c r="G148" s="183" t="s">
        <v>145</v>
      </c>
      <c r="H148" s="184">
        <v>176</v>
      </c>
      <c r="I148" s="185"/>
      <c r="J148" s="186">
        <f t="shared" si="20"/>
        <v>0</v>
      </c>
      <c r="K148" s="187"/>
      <c r="L148" s="36"/>
      <c r="M148" s="188" t="s">
        <v>1</v>
      </c>
      <c r="N148" s="189" t="s">
        <v>43</v>
      </c>
      <c r="O148" s="68"/>
      <c r="P148" s="190">
        <f t="shared" si="21"/>
        <v>0</v>
      </c>
      <c r="Q148" s="190">
        <v>0</v>
      </c>
      <c r="R148" s="190">
        <f t="shared" si="22"/>
        <v>0</v>
      </c>
      <c r="S148" s="190">
        <v>0</v>
      </c>
      <c r="T148" s="191">
        <f t="shared" si="2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124</v>
      </c>
      <c r="AT148" s="192" t="s">
        <v>120</v>
      </c>
      <c r="AU148" s="192" t="s">
        <v>87</v>
      </c>
      <c r="AY148" s="14" t="s">
        <v>117</v>
      </c>
      <c r="BE148" s="193">
        <f t="shared" si="24"/>
        <v>0</v>
      </c>
      <c r="BF148" s="193">
        <f t="shared" si="25"/>
        <v>0</v>
      </c>
      <c r="BG148" s="193">
        <f t="shared" si="26"/>
        <v>0</v>
      </c>
      <c r="BH148" s="193">
        <f t="shared" si="27"/>
        <v>0</v>
      </c>
      <c r="BI148" s="193">
        <f t="shared" si="28"/>
        <v>0</v>
      </c>
      <c r="BJ148" s="14" t="s">
        <v>85</v>
      </c>
      <c r="BK148" s="193">
        <f t="shared" si="29"/>
        <v>0</v>
      </c>
      <c r="BL148" s="14" t="s">
        <v>124</v>
      </c>
      <c r="BM148" s="192" t="s">
        <v>197</v>
      </c>
    </row>
    <row r="149" spans="1:65" s="2" customFormat="1" ht="16.5" customHeight="1">
      <c r="A149" s="31"/>
      <c r="B149" s="32"/>
      <c r="C149" s="180" t="s">
        <v>7</v>
      </c>
      <c r="D149" s="180" t="s">
        <v>120</v>
      </c>
      <c r="E149" s="181" t="s">
        <v>198</v>
      </c>
      <c r="F149" s="182" t="s">
        <v>171</v>
      </c>
      <c r="G149" s="183" t="s">
        <v>162</v>
      </c>
      <c r="H149" s="184">
        <v>1</v>
      </c>
      <c r="I149" s="185"/>
      <c r="J149" s="186">
        <f t="shared" si="20"/>
        <v>0</v>
      </c>
      <c r="K149" s="187"/>
      <c r="L149" s="36"/>
      <c r="M149" s="188" t="s">
        <v>1</v>
      </c>
      <c r="N149" s="189" t="s">
        <v>43</v>
      </c>
      <c r="O149" s="68"/>
      <c r="P149" s="190">
        <f t="shared" si="21"/>
        <v>0</v>
      </c>
      <c r="Q149" s="190">
        <v>0</v>
      </c>
      <c r="R149" s="190">
        <f t="shared" si="22"/>
        <v>0</v>
      </c>
      <c r="S149" s="190">
        <v>0</v>
      </c>
      <c r="T149" s="191">
        <f t="shared" si="2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124</v>
      </c>
      <c r="AT149" s="192" t="s">
        <v>120</v>
      </c>
      <c r="AU149" s="192" t="s">
        <v>87</v>
      </c>
      <c r="AY149" s="14" t="s">
        <v>117</v>
      </c>
      <c r="BE149" s="193">
        <f t="shared" si="24"/>
        <v>0</v>
      </c>
      <c r="BF149" s="193">
        <f t="shared" si="25"/>
        <v>0</v>
      </c>
      <c r="BG149" s="193">
        <f t="shared" si="26"/>
        <v>0</v>
      </c>
      <c r="BH149" s="193">
        <f t="shared" si="27"/>
        <v>0</v>
      </c>
      <c r="BI149" s="193">
        <f t="shared" si="28"/>
        <v>0</v>
      </c>
      <c r="BJ149" s="14" t="s">
        <v>85</v>
      </c>
      <c r="BK149" s="193">
        <f t="shared" si="29"/>
        <v>0</v>
      </c>
      <c r="BL149" s="14" t="s">
        <v>124</v>
      </c>
      <c r="BM149" s="192" t="s">
        <v>199</v>
      </c>
    </row>
    <row r="150" spans="1:65" s="2" customFormat="1" ht="16.5" customHeight="1">
      <c r="A150" s="31"/>
      <c r="B150" s="32"/>
      <c r="C150" s="180" t="s">
        <v>159</v>
      </c>
      <c r="D150" s="180" t="s">
        <v>120</v>
      </c>
      <c r="E150" s="181" t="s">
        <v>200</v>
      </c>
      <c r="F150" s="182" t="s">
        <v>175</v>
      </c>
      <c r="G150" s="183" t="s">
        <v>162</v>
      </c>
      <c r="H150" s="184">
        <v>1</v>
      </c>
      <c r="I150" s="185"/>
      <c r="J150" s="186">
        <f t="shared" si="20"/>
        <v>0</v>
      </c>
      <c r="K150" s="187"/>
      <c r="L150" s="36"/>
      <c r="M150" s="188" t="s">
        <v>1</v>
      </c>
      <c r="N150" s="189" t="s">
        <v>43</v>
      </c>
      <c r="O150" s="68"/>
      <c r="P150" s="190">
        <f t="shared" si="21"/>
        <v>0</v>
      </c>
      <c r="Q150" s="190">
        <v>0</v>
      </c>
      <c r="R150" s="190">
        <f t="shared" si="22"/>
        <v>0</v>
      </c>
      <c r="S150" s="190">
        <v>0</v>
      </c>
      <c r="T150" s="191">
        <f t="shared" si="2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124</v>
      </c>
      <c r="AT150" s="192" t="s">
        <v>120</v>
      </c>
      <c r="AU150" s="192" t="s">
        <v>87</v>
      </c>
      <c r="AY150" s="14" t="s">
        <v>117</v>
      </c>
      <c r="BE150" s="193">
        <f t="shared" si="24"/>
        <v>0</v>
      </c>
      <c r="BF150" s="193">
        <f t="shared" si="25"/>
        <v>0</v>
      </c>
      <c r="BG150" s="193">
        <f t="shared" si="26"/>
        <v>0</v>
      </c>
      <c r="BH150" s="193">
        <f t="shared" si="27"/>
        <v>0</v>
      </c>
      <c r="BI150" s="193">
        <f t="shared" si="28"/>
        <v>0</v>
      </c>
      <c r="BJ150" s="14" t="s">
        <v>85</v>
      </c>
      <c r="BK150" s="193">
        <f t="shared" si="29"/>
        <v>0</v>
      </c>
      <c r="BL150" s="14" t="s">
        <v>124</v>
      </c>
      <c r="BM150" s="192" t="s">
        <v>201</v>
      </c>
    </row>
    <row r="151" spans="1:65" s="2" customFormat="1" ht="21.75" customHeight="1">
      <c r="A151" s="31"/>
      <c r="B151" s="32"/>
      <c r="C151" s="180" t="s">
        <v>202</v>
      </c>
      <c r="D151" s="180" t="s">
        <v>120</v>
      </c>
      <c r="E151" s="181" t="s">
        <v>203</v>
      </c>
      <c r="F151" s="182" t="s">
        <v>178</v>
      </c>
      <c r="G151" s="183" t="s">
        <v>162</v>
      </c>
      <c r="H151" s="184">
        <v>1</v>
      </c>
      <c r="I151" s="185"/>
      <c r="J151" s="186">
        <f t="shared" si="20"/>
        <v>0</v>
      </c>
      <c r="K151" s="187"/>
      <c r="L151" s="36"/>
      <c r="M151" s="194" t="s">
        <v>1</v>
      </c>
      <c r="N151" s="195" t="s">
        <v>43</v>
      </c>
      <c r="O151" s="196"/>
      <c r="P151" s="197">
        <f t="shared" si="21"/>
        <v>0</v>
      </c>
      <c r="Q151" s="197">
        <v>0</v>
      </c>
      <c r="R151" s="197">
        <f t="shared" si="22"/>
        <v>0</v>
      </c>
      <c r="S151" s="197">
        <v>0</v>
      </c>
      <c r="T151" s="198">
        <f t="shared" si="2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124</v>
      </c>
      <c r="AT151" s="192" t="s">
        <v>120</v>
      </c>
      <c r="AU151" s="192" t="s">
        <v>87</v>
      </c>
      <c r="AY151" s="14" t="s">
        <v>117</v>
      </c>
      <c r="BE151" s="193">
        <f t="shared" si="24"/>
        <v>0</v>
      </c>
      <c r="BF151" s="193">
        <f t="shared" si="25"/>
        <v>0</v>
      </c>
      <c r="BG151" s="193">
        <f t="shared" si="26"/>
        <v>0</v>
      </c>
      <c r="BH151" s="193">
        <f t="shared" si="27"/>
        <v>0</v>
      </c>
      <c r="BI151" s="193">
        <f t="shared" si="28"/>
        <v>0</v>
      </c>
      <c r="BJ151" s="14" t="s">
        <v>85</v>
      </c>
      <c r="BK151" s="193">
        <f t="shared" si="29"/>
        <v>0</v>
      </c>
      <c r="BL151" s="14" t="s">
        <v>124</v>
      </c>
      <c r="BM151" s="192" t="s">
        <v>204</v>
      </c>
    </row>
    <row r="152" spans="1:65" s="2" customFormat="1" ht="6.9" customHeight="1">
      <c r="A152" s="3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36"/>
      <c r="M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</sheetData>
  <sheetProtection algorithmName="SHA-512" hashValue="58rNHTRTK5jbydkaUTZ0uk+Vevy/h20op11rt1830CuvniPiTsEa43ug0vV8v8qs1bskqr2B6WLNuZLW2d8Nwg==" saltValue="0fv5paWeCHbMSHb0vkvs7Y3kpmkn1ncn9FacnxuhU+JR9yQLVkoH3V/I6IEPxBfkJ2FPc4nir2oEpgLEbGlfYg==" spinCount="100000" sheet="1" objects="1" scenarios="1" formatColumns="0" formatRows="0" autoFilter="0"/>
  <autoFilter ref="C121:K151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Z001 - Obnova nátěru stře...</vt:lpstr>
      <vt:lpstr>'Rekapitulace stavby'!Názvy_tisku</vt:lpstr>
      <vt:lpstr>'Z001 - Obnova nátěru stře...'!Názvy_tisku</vt:lpstr>
      <vt:lpstr>'Rekapitulace stavby'!Oblast_tisku</vt:lpstr>
      <vt:lpstr>'Z001 - Obnova nátěru stře...'!Oblast_tisku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Pokorný</dc:creator>
  <cp:lastModifiedBy>Ilona Pokorná</cp:lastModifiedBy>
  <dcterms:created xsi:type="dcterms:W3CDTF">2024-09-24T09:59:02Z</dcterms:created>
  <dcterms:modified xsi:type="dcterms:W3CDTF">2024-09-24T10:21:26Z</dcterms:modified>
</cp:coreProperties>
</file>